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sesnamx-my.sharepoint.com/personal/dbolvera_sesna_gob_mx/Documents/MIR_UA/2024/DGFCI/"/>
    </mc:Choice>
  </mc:AlternateContent>
  <xr:revisionPtr revIDLastSave="0" documentId="8_{40C5770F-CFAF-44EF-A328-078626F3E321}" xr6:coauthVersionLast="47" xr6:coauthVersionMax="47" xr10:uidLastSave="{00000000-0000-0000-0000-000000000000}"/>
  <bookViews>
    <workbookView xWindow="30450" yWindow="1650" windowWidth="17775" windowHeight="11175" xr2:uid="{28424FA4-5113-4FCE-80CA-1D05757124BF}"/>
  </bookViews>
  <sheets>
    <sheet name="DGFCI" sheetId="1" r:id="rId1"/>
  </sheets>
  <definedNames>
    <definedName name="_xlnm._FilterDatabase" localSheetId="0" hidden="1">DGFCI!$A$1:$EE$14</definedName>
    <definedName name="_xlnm.Print_Area" localSheetId="0">DGFCI!$A$1:$CC$17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Z14" i="1" l="1"/>
  <c r="BP13" i="1"/>
  <c r="BQ13" i="1" s="1"/>
  <c r="BE13" i="1"/>
  <c r="BF13" i="1" s="1"/>
  <c r="AT13" i="1"/>
  <c r="AU13" i="1" s="1"/>
  <c r="AI13" i="1"/>
  <c r="AJ13" i="1" s="1"/>
  <c r="X13" i="1"/>
  <c r="Y13" i="1" s="1"/>
  <c r="P13" i="1"/>
  <c r="Q13" i="1" s="1"/>
  <c r="BP11" i="1"/>
  <c r="BQ11" i="1" s="1"/>
  <c r="BE11" i="1"/>
  <c r="BF11" i="1" s="1"/>
  <c r="AT11" i="1"/>
  <c r="AU11" i="1" s="1"/>
  <c r="AI11" i="1"/>
  <c r="AJ11" i="1" s="1"/>
  <c r="X11" i="1"/>
  <c r="Y11" i="1" s="1"/>
  <c r="P11" i="1"/>
  <c r="Q11" i="1" s="1"/>
  <c r="BP10" i="1"/>
  <c r="BQ10" i="1" s="1"/>
  <c r="BE10" i="1"/>
  <c r="BF10" i="1" s="1"/>
  <c r="AT10" i="1"/>
  <c r="AU10" i="1" s="1"/>
  <c r="AI10" i="1"/>
  <c r="AJ10" i="1" s="1"/>
  <c r="X10" i="1"/>
  <c r="Y10" i="1" s="1"/>
  <c r="P10" i="1"/>
  <c r="Q10" i="1" s="1"/>
  <c r="CA9" i="1"/>
  <c r="BM9" i="1"/>
  <c r="BP9" i="1" s="1"/>
  <c r="BQ9" i="1" s="1"/>
  <c r="BE9" i="1"/>
  <c r="BF9" i="1" s="1"/>
  <c r="AT9" i="1"/>
  <c r="AU9" i="1" s="1"/>
  <c r="AI9" i="1"/>
  <c r="AJ9" i="1" s="1"/>
  <c r="X9" i="1"/>
  <c r="Y9" i="1" s="1"/>
  <c r="P9" i="1"/>
  <c r="Q9" i="1" s="1"/>
  <c r="BP8" i="1"/>
  <c r="BQ8" i="1" s="1"/>
  <c r="BE8" i="1"/>
  <c r="BF8" i="1" s="1"/>
  <c r="AT8" i="1"/>
  <c r="AU8" i="1" s="1"/>
  <c r="AJ8" i="1"/>
  <c r="Y8" i="1"/>
  <c r="X8" i="1"/>
  <c r="Q8" i="1"/>
  <c r="P8" i="1"/>
  <c r="CA7" i="1"/>
  <c r="CA14" i="1" s="1"/>
  <c r="BP7" i="1"/>
  <c r="BQ7" i="1" s="1"/>
  <c r="BE7" i="1"/>
  <c r="BF7" i="1" s="1"/>
  <c r="AT7" i="1"/>
  <c r="AU7" i="1" s="1"/>
  <c r="AJ7" i="1"/>
  <c r="Y7" i="1"/>
  <c r="X7" i="1"/>
  <c r="Q7" i="1"/>
  <c r="P7" i="1"/>
  <c r="BM6" i="1"/>
  <c r="BP6" i="1" s="1"/>
  <c r="BQ6" i="1" s="1"/>
  <c r="BE6" i="1"/>
  <c r="BF6" i="1" s="1"/>
  <c r="AT6" i="1"/>
  <c r="AU6" i="1" s="1"/>
  <c r="AI6" i="1"/>
  <c r="AJ6" i="1" s="1"/>
  <c r="AG6" i="1"/>
  <c r="AF6" i="1"/>
  <c r="X6" i="1"/>
  <c r="Y6" i="1" s="1"/>
  <c r="P6" i="1"/>
  <c r="Q6" i="1" s="1"/>
  <c r="BM5" i="1"/>
  <c r="BP5" i="1" s="1"/>
  <c r="BQ5" i="1" s="1"/>
  <c r="BE5" i="1"/>
  <c r="BF5" i="1" s="1"/>
  <c r="AU5" i="1"/>
  <c r="AT5" i="1"/>
  <c r="AJ5" i="1"/>
  <c r="AI5" i="1"/>
  <c r="X5" i="1"/>
  <c r="Y5" i="1" s="1"/>
  <c r="Q5" i="1"/>
  <c r="BM4" i="1"/>
  <c r="BP4" i="1" s="1"/>
  <c r="BQ4" i="1" s="1"/>
  <c r="BE4" i="1"/>
  <c r="BF4" i="1" s="1"/>
  <c r="AU4" i="1"/>
  <c r="AT4" i="1"/>
  <c r="AJ4" i="1"/>
  <c r="AI4" i="1"/>
  <c r="X4" i="1"/>
  <c r="Y4" i="1" s="1"/>
  <c r="P4" i="1"/>
  <c r="Q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tc={C4BA7A38-12B2-4F22-84F0-30EE54A83B52}</author>
    <author>tc={9F450D6F-0F7A-4E63-9224-62FA355197B6}</author>
    <author>tc={BDCF9CD4-2F4C-4DD6-B205-865DEF7EB4B0}</author>
    <author>tc={12FB2113-79B8-40BF-AD74-05E02E630BBC}</author>
    <author>tc={421E0A47-6735-474E-B4F7-99D36E2DE172}</author>
  </authors>
  <commentList>
    <comment ref="BL6" authorId="0" shapeId="0" xr:uid="{C4BA7A38-12B2-4F22-84F0-30EE54A83B52}">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El área solicito un ajuste en la meta considerando el desempeño registrado durante el primer semestre del año en curso. Por tal motivo ajustó su meta de 10% programado inicialmente a 22% para este periodo.
</t>
      </text>
    </comment>
    <comment ref="G7" authorId="1" shapeId="0" xr:uid="{9F450D6F-0F7A-4E63-9224-62FA355197B6}">
      <text>
        <t>[Comentario encadenado]
Su versión de Excel le permite leer este comentario encadenado; sin embargo, las ediciones que se apliquen se quitarán si el archivo se abre en una versión más reciente de Excel. Más información: https://go.microsoft.com/fwlink/?linkid=870924
Comentario:
    La FM se determinó trimestral considerando que en el PASH se registro de esta manera.</t>
      </text>
    </comment>
    <comment ref="BX7" authorId="2" shapeId="0" xr:uid="{BDCF9CD4-2F4C-4DD6-B205-865DEF7EB4B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modificó a la 33401 para que sea capacitación.</t>
      </text>
    </comment>
    <comment ref="BZ7" authorId="3" shapeId="0" xr:uid="{12FB2113-79B8-40BF-AD74-05E02E630BBC}">
      <text>
        <t>[Comentario encadenado]
Su versión de Excel le permite leer este comentario encadenado; sin embargo, las ediciones que se apliquen se quitarán si el archivo se abre en una versión más reciente de Excel. Más información: https://go.microsoft.com/fwlink/?linkid=870924
Comentario:
    Se pretende tener dos cursos:
1. Género y anticorrupción
2. Media Training</t>
      </text>
    </comment>
    <comment ref="BZ8" authorId="4" shapeId="0" xr:uid="{421E0A47-6735-474E-B4F7-99D36E2DE172}">
      <text>
        <t>[Comentario encadenado]
Su versión de Excel le permite leer este comentario encadenado; sin embargo, las ediciones que se apliquen se quitarán si el archivo se abre en una versión más reciente de Excel. Más información: https://go.microsoft.com/fwlink/?linkid=870924
Comentario:
    Esta cifra se moficará porque X empezó a cobrar por la verificación</t>
      </text>
    </comment>
  </commentList>
</comments>
</file>

<file path=xl/sharedStrings.xml><?xml version="1.0" encoding="utf-8"?>
<sst xmlns="http://schemas.openxmlformats.org/spreadsheetml/2006/main" count="404" uniqueCount="266">
  <si>
    <t>MIR</t>
  </si>
  <si>
    <t>METAS</t>
  </si>
  <si>
    <t>PROGRAMACIÓN PRESUPUESTARIA</t>
  </si>
  <si>
    <t>Registro para Cuenta Pública</t>
  </si>
  <si>
    <t>Porcentaje de cumplimiento de la meta (%)</t>
  </si>
  <si>
    <t>Indicadores</t>
  </si>
  <si>
    <t>AVANCE ANUAL (Aplica para indicadores trimestrales y semestrales y anuales)</t>
  </si>
  <si>
    <t>AVANCE 1° TRIMESTRE (Aplica para indicadores trimestrales)</t>
  </si>
  <si>
    <t>Avance Art. 42 reporte Enero-Mayo (Sólo se programa para el indicador que forma parte de la MIR-SESNA</t>
  </si>
  <si>
    <t>AVANCE 2° TRIMESTRE  (Aplica para indicadores trimestrales y semestrales)</t>
  </si>
  <si>
    <t>AVANCE 3° TRIMESTRE (Aplica para indicadores trimestrales)</t>
  </si>
  <si>
    <t>AVANCE 4° TRIMESTRE  (Aplica para todos los indicadores)</t>
  </si>
  <si>
    <t>Partidas específicas</t>
  </si>
  <si>
    <t>Calendarización del presupuesto</t>
  </si>
  <si>
    <t>Calendarización del presupuesto modificado</t>
  </si>
  <si>
    <t>Nivel MIR</t>
  </si>
  <si>
    <t>Selección para MIR SESNA</t>
  </si>
  <si>
    <t>Resumen Narrativo</t>
  </si>
  <si>
    <t>Nombre</t>
  </si>
  <si>
    <t>Definición</t>
  </si>
  <si>
    <t>Método de Cálculo</t>
  </si>
  <si>
    <t>Frecuencia de Medición</t>
  </si>
  <si>
    <t>Unidad de medida</t>
  </si>
  <si>
    <t>Dimensión del Indicador</t>
  </si>
  <si>
    <t>Tipo de Indicador</t>
  </si>
  <si>
    <t>Medios de verificación</t>
  </si>
  <si>
    <t>Supuestos</t>
  </si>
  <si>
    <t>Comportamiento esperado</t>
  </si>
  <si>
    <t>Meta programada anual</t>
  </si>
  <si>
    <t>Meta alcanzada anual</t>
  </si>
  <si>
    <t>Variación % anual con parámetro de semaforización</t>
  </si>
  <si>
    <t>Resultado anual</t>
  </si>
  <si>
    <t>Cambio realizado y su justificación</t>
  </si>
  <si>
    <t>OBSERVACIONES GENERALES DGA</t>
  </si>
  <si>
    <t>Programado</t>
  </si>
  <si>
    <t>Alcanzado</t>
  </si>
  <si>
    <t>Numerador</t>
  </si>
  <si>
    <t>Denominador</t>
  </si>
  <si>
    <t>Variación % con parámetro de semaforización</t>
  </si>
  <si>
    <t>Resultado</t>
  </si>
  <si>
    <t>Justificación de la variación</t>
  </si>
  <si>
    <t>Causa</t>
  </si>
  <si>
    <t>Efecto</t>
  </si>
  <si>
    <t>Otros Motivos</t>
  </si>
  <si>
    <t>OBSERVACIONES  DGA</t>
  </si>
  <si>
    <t>Acciones específicas</t>
  </si>
  <si>
    <t>Clasificador</t>
  </si>
  <si>
    <t>Descripción</t>
  </si>
  <si>
    <t>Total Gasto de Operación</t>
  </si>
  <si>
    <t>Presupuesto autorizado 2024</t>
  </si>
  <si>
    <t>Observaciones</t>
  </si>
  <si>
    <t xml:space="preserve">ENERO PROGRAMADO </t>
  </si>
  <si>
    <t>FEBRERO PROGRAMADO</t>
  </si>
  <si>
    <t>MARZO PROGRAMADO</t>
  </si>
  <si>
    <t>ABRIL PROGRAMADO</t>
  </si>
  <si>
    <t>MAYO PROGRAMADO</t>
  </si>
  <si>
    <t>JUNIO PROGRAMADO</t>
  </si>
  <si>
    <t>JULIO PROGRAMADO</t>
  </si>
  <si>
    <t>AGOSTO PROGRAMADO</t>
  </si>
  <si>
    <t>SEPTIEMBRE PROGRAMADO</t>
  </si>
  <si>
    <t>OCTUBRE PROGRAMADO</t>
  </si>
  <si>
    <t>NOVIEMBRE PROGRAMADO</t>
  </si>
  <si>
    <t>DICIEMBRE PROGRAMADO</t>
  </si>
  <si>
    <t>ENERO EJERCIDO</t>
  </si>
  <si>
    <t>PARTIDA PROGRAMADA</t>
  </si>
  <si>
    <t>PARTIDA UTILIZADA</t>
  </si>
  <si>
    <t>FEBRERO EJERCIDO</t>
  </si>
  <si>
    <t>MARZO EJERCIDO</t>
  </si>
  <si>
    <t>ABRIL EJERCIDO</t>
  </si>
  <si>
    <t>MAYO EJERCIDO</t>
  </si>
  <si>
    <t>JUNIO EJERCIDO</t>
  </si>
  <si>
    <t>JULIO EJERCIDO</t>
  </si>
  <si>
    <t>AGOSTO EJERCIDO</t>
  </si>
  <si>
    <t>SEPTIEMBRE EJERCIDO</t>
  </si>
  <si>
    <t>OCTUBRE EJERCIDO</t>
  </si>
  <si>
    <t>NOVIEMBRE EJERCIDO</t>
  </si>
  <si>
    <t>DICIEMBRE EJERCIDO</t>
  </si>
  <si>
    <t>TIPO DE JUSTIFICACIÓN</t>
  </si>
  <si>
    <t>Alcanzada / Aprobada</t>
  </si>
  <si>
    <t>Alcanzada / Ajustada</t>
  </si>
  <si>
    <t>Fin</t>
  </si>
  <si>
    <t>no</t>
  </si>
  <si>
    <t xml:space="preserve">Contribuir al desarrollo de mecanismos de coordinación e insumos técnicos, metodologías y herramientas que permitan el diseño, adopción, implementación, difusión, seguimiento y evaluación de políticas públicas integrales de prevención, detección y disuasión de faltas administrativas y hechos de corrupción, así como fiscalización y control de recursos públicos en el ámbito del Sistema Nacional Anticorrupción, mediante la apropiación del conocimiento en materia de anticorrupción e itan </t>
  </si>
  <si>
    <t>Porcentaje de insumos técnicos realizados por la Secretaría Ejecutiva del Sistema Nacional Anticorrupción.</t>
  </si>
  <si>
    <t>Mide el grado de provisión de insumos técnicos requeridos por el Comité Coordinador o propuestos por la Comisión Ejecutiva que se presentan en las sesiones del Comité Coordinador, en materia de prevención, detección, regulación y sanción de hechos de corrupción y faltas administrativas.</t>
  </si>
  <si>
    <t>Porcentaje de insumos técnicos realizados por la Secretaría Ejecutiva del Sistema Nacional Anticorrupción. = (Insumos técnicos realizados por la SESNA / Insumos técnicos requeridos por el Comité Coordinador y/o propuestos por la Comisión Ejecutiva) * 100</t>
  </si>
  <si>
    <t>Anual</t>
  </si>
  <si>
    <t>Porcentaje</t>
  </si>
  <si>
    <t>Eficacia</t>
  </si>
  <si>
    <t>Estratégico</t>
  </si>
  <si>
    <t>Archivo que contenga los documentos generados por la Secretaría Ejecutiva del Sistema Nacional Anticorrupción.
Archivo de la Dirección General de Fomento de la Cultura de la Integridad (DGFCI)</t>
  </si>
  <si>
    <t>Los entes públicos pertenecientes al Sistema Nacional Anticorrupción continúan manifestando su compromiso por el combate a la corrupción.</t>
  </si>
  <si>
    <t>Ascendente</t>
  </si>
  <si>
    <t>6/7) 100=100
(6 Insumos técnicos realizados por la SESNA / 7 Insumos técnicos requeridos por el Comité Coordinador y/o propuestos por la Comisión Ejecutiva) * 100</t>
  </si>
  <si>
    <t>Durante 2024 se entregaron insumos en el marco de los primeros 6 de los siguientes 7 acuerdos de CC-SNA y CE-SESNA:
*Mediante ACUERDO SE-CC-SNA/12/01/2024.07, adoptado en la Primera Sesión Extraordinaria 2024 del Comité Coordinador del Sistema Nacional Anticorrupción, se aprobó el "Acuerdo mediante el cual el Comité Coordinador del Sistema Nacional Anticorrupción, aprueba el Sistema de Seguimiento y Evaluación del Sistema Nacional Anticorrupción" y se instruye al Secretario Técnico de la SESNA para realizar las gestiones necesarias para su publicación en el Diario Oficial de la Federación
*Mediante ACUERDO SE-CC-SNA/12/01/2024.08, adoptado en la Primera Sesión Extraordinaria 2024 del Comité Coordinador del Sistema Nacional Anticorrupción se aprobaron los “Indicadores Nacionales asociados a los Objetivos Específicos de la Política Nacional Anticorrupción”.
*Mediante ACUERDO SE-CC-SNA/12/01/2024.09, adoptado en la Primera Sesión Extraordinaria 2024 del Comité Coordinador del Sistema Nacional Anticorrupción, se toman como presentadas las Modificaciones a los Criterios para la ejecución y seguimiento del Programa de Implementación de la Política Nacional Anticorrupción.
*Mediante ACUERDO SE-CC-SNA/12/01/2024.1 O, adoptado en la Primera Sesión Extraordinaria del Comité Coordinador del Sistema Nacional Anticorrupción, se toma como presentado el Tercer Informe de Seguimiento a la Recomendación no vinculante dirigida a los Congresos de las entidades federativas que en sus leyes locales anticorrupción hayan dispuesto la creación de Sistemas Estatales Fiscalización, a que realicen las reformas legales conducentes para la correcta integración y funcionamiento de los Sistemas Locales Anticorrupción, en términos de la Ley General del Sistema Nacional Anticorrupción, con corte al 31 de octubre de 2023,  y se instruye a la Secretaría Ejecutiva del Sistema Nacional Anticorrupción a emitir un reiteramiento solicitando respuesta a las autoridades que han sido omisas, aceptando o rechazando la recomendación.
*Mediante ACUERDO SO-CC-SNA/08/02/2024.06, adoptado en la Primera Sesión Ordinaria del Comité Coordinador del Sistema Nacional Anticorrupción 2024, se aprueba la Recomendación No Vinculante para realizar la óptima integración de los Sistemas Locales Anticorrupción.
*Mediante ACUERDO SO-CC-SNA/08/02/2024.08, adoptado en la Primera Sesión Ordinaria del Comité Coordinador del Sistema Nacional Anticorrupción 2024, se aprueba el “Acuerdo mediante el cual se reforma el Programa de Implementación de la Política Nacional Anticorrupción”.
*Mediante acuerdo ACUERDO SO-CE-SESNAI0510612024.12 Se aprueba, por unanimidad, realizar un informe con los retos y recomendaciones para el fortalecimiento de los sistemas anticorrupción, con base en la información que posee la Secretaría Ejecutiva del Sistema Nacional Anticorrupción.</t>
  </si>
  <si>
    <t>La meta alcanzada es 1.47 puntos porcentuales debajo de la esperada, que no representa una variación significativa.</t>
  </si>
  <si>
    <t>Nivel Fin NO se presupuesta</t>
  </si>
  <si>
    <t>Propósito = pasa a Componente en MIR-SESNA</t>
  </si>
  <si>
    <t>SÍ</t>
  </si>
  <si>
    <t xml:space="preserve">El Sistema Nacional Anticorrupción cuenta con instrumentos y 
 para la socialización de conocimiento en materia de integridad y anticorrupción </t>
  </si>
  <si>
    <t>Porcentaje de Eficiencia Terminal en Capacitación</t>
  </si>
  <si>
    <t>Mide el número de personas que aprobaron los cursos de capacitación impartidos mediante la Plataforma de Aprendizaje Anticorrupción del Sistema Nacional Anticorrupción del total inscritas</t>
  </si>
  <si>
    <t>(Número de personas que concluyen satisfactoriamente alguno de los cursos impartidos a través de la Plataforma de Aprendizaje Anticorrupción / número de personas que se inscribieron a alguno de los cursos impartidos a través de la Plataforma de Aprendizaje Anticorrupción) * 100</t>
  </si>
  <si>
    <t>Semestral</t>
  </si>
  <si>
    <t xml:space="preserve">Eficacia </t>
  </si>
  <si>
    <t>Base de datos sobre capacitaciones de la Plataforma de Aprendizaje Anticorrupción del SNA.</t>
  </si>
  <si>
    <t xml:space="preserve">Las personas servidoras públicas y la ciudadanía adquieren herramientas que les permite actuar desde los principios de la integridad.
Las personas servidoras públicas y la ciudadanía adoptan y se apropian de los principios de la integridad y lo aplican en su actuar diario. </t>
  </si>
  <si>
    <t>No se presentó variación debido a que no se inició la impartición de cursos.</t>
  </si>
  <si>
    <t>En enero de 2024, la SESNA inició la gestión del proceso administrativo para la continuidad de la operación de la Plataforma de Aprendizaje Anticorrupción, así como la ampliación de su oferta de capacitación. Al cierre de mayo de 2024, aún se continúa con dicho proceso administrativo</t>
  </si>
  <si>
    <t>Se prevee que el inicio de la operación de cursos para este año será a partir de julio de 2024.</t>
  </si>
  <si>
    <t>No se presentó variación debido a que no se inició la impartición
 de cursos.</t>
  </si>
  <si>
    <t>En enero de 2024, la SESNA inició la gestión el proceso administrativo para la continuidad de la operación de la Plataforma de Aprendizaje Anticorrupción, así como la ampliación de su oferta de capacitación. Al cierre de junio de 2024 concluyó satisfactoriamente el proceso administrativo con el PNUD par adjudicar la gestión de la PAA, por lo que a mediados de julio iniciará su operación.</t>
  </si>
  <si>
    <t xml:space="preserve">No se cuenta con el dato de eficiencia terminal debido a que no hubo
 actividad en el primer semestre del años. </t>
  </si>
  <si>
    <t>En el segundo semestre de 2024 se impartieron seis cursos en la PAA en cuatro generaciones. La eficiencia terminal de las personas inscritas fue de casi 84%, con lo que se superó la meta establecida de 68%.</t>
  </si>
  <si>
    <t>La respuesta de las instituciones por los cursos de la PAA fue mayor que en el ejercicio anterior. El total de personas inscritas en 2024 es casi el doble de personas inscritas en 2023 (las personas inscritas aumentaron 99.2%).</t>
  </si>
  <si>
    <t xml:space="preserve">La eficiencia terminal de la PAA se incrementó considerablemente en relación con el año anterior.  El porcentaje de eficiencia terminal en 2023 fue de 66% en comparación con 84% que en 2024, lo que implica un crecimiento de la eficiencia terminal de 18%. </t>
  </si>
  <si>
    <t xml:space="preserve">
Promedio de la tasa de variación en las redes sociales oficiales de la Secretaría Ejecutiva del Sistema Nacional Anticorrupción</t>
  </si>
  <si>
    <t>Promedio de la tasa de variación de suscriptores en cada red social resultado de la influencia de las acciones de comunicación y difusión</t>
  </si>
  <si>
    <t>Promedio de la tasa de variación de suscriptores en redes sociales: 
(((Total de suscriptores en red social 1 en T1 - Total de suscriptores en red social 1 en T0)/Total de suscriptores en red social 1 en T0)*100) +
((Total de suscriptores en red social 2 en T1 - Total de suscriptores en red social 2 en T0)/Total de suscriptores en red social 2 en T0)*100) +
((Total de suscriptores en red social 3 en T1 - Total de suscriptores en red social 3 en T0)/Total de suscriptores en red social 3 en T0)*100) +
((Total de suscriptores en red social 4 en T1 - Total de suscriptores en red social 4 en T0)/Total de suscriptores en red social 4 en T0)*100) + 
((Total de suscriptores en red social 5 en T1 - Total de suscriptores en red social 5 en T0)/Total de suscriptores en red social 5 en T0)*100) + 
((Total de suscriptores en red social 6 en T1 - Total de suscriptores en red social 6 en T0)/Total de suscriptores en red social 6 en T0)*100))) / 6
Donde:
T0: Trimestre anterior
T1: Trimestre actual
1.- Facebook
2.- X
3.- YouTube
4.- LinkedIn
5.- Instragram
6.- TikTok</t>
  </si>
  <si>
    <t>Promedio</t>
  </si>
  <si>
    <t xml:space="preserve">Base de datos de suscriptores a las redes sociales oficiales de la Secretaría Ejecutiva del Sistema Nacional Anticorrupción  en resguardo de la Dirección General de Fomento de la Cultura de la Integridad. 
Disponible físicamente en: Viaducto Presidente Miguel Alemán Valdés Número 105, Colonia Escandón Sección 1, Alcaldía Miguel Hidalgo, Código Postal 11800, CDMX.
Teléfono: 55-81-17-81-00 Ext 1001 </t>
  </si>
  <si>
    <t>NINGUNA</t>
  </si>
  <si>
    <t>Algunas de las redes sociales crecieron más de lo esperado, como es el caso de Tiktok (26%),  Instagram (23%) y Linkedin (12.9%). Esto modificó sustancialmente el promedio de crecimiento, lo que indica un posible impacto positivo de los productos de comunicación y difusión.</t>
  </si>
  <si>
    <t>Las redes sociales crecieron a una tasa mayor de la esperada debido a que la SESNA aumentó su prescencia en la opinión pública</t>
  </si>
  <si>
    <t>Se rebasó la meta programada.</t>
  </si>
  <si>
    <t>3+2+5+9+14+62=95</t>
  </si>
  <si>
    <t>Las tasas de crecimiento de cada red social fueron las siguientes:
X - 3%
FB - 2%
Youtube - 5%
LinkedIn - 9%
Instagram - 14%
TikTok - 62%
Por lo tanto, el promedio de crecimiento fue 16%</t>
  </si>
  <si>
    <t>El inicio de actividades en la cuenta institucional de TikTok y de Instagram llevó a que aumentaran significativamente su número de seguidores (62% y 14%), 
por lo tanto ese dato aumentó el promedio de todas las redes sociales institucionales. Adicionalmente, se creó material específico para la red social Instagram, lo cual influyó en aumento del consumo de contenido en esa red.</t>
  </si>
  <si>
    <t xml:space="preserve">Se superó por mucho la meta
 planeada. </t>
  </si>
  <si>
    <t>2+3+12+16+19+80</t>
  </si>
  <si>
    <t>Las tasas de crecimiento de cada red social fueron las siguientes:
X - 2%
FB - 3%
Youtube - 7%
LinkedIn - 16%
Instagram - 19%
TikTok - 80%
Por lo tanto, el promedio de crecimiento fue 22%</t>
  </si>
  <si>
    <t>Las redes consolidadas (X y FaceBook) tuvieron un desaceleramiento del crecimiento; LinkedIn y YouTube tuvieron un crecimiento sostenido y las cuentas de las redes más recientes (Instragram y tikTok) continuaron con un crecimiento considerable, alcanzando así la meta prevista.</t>
  </si>
  <si>
    <t>Las instituciones públicas y ciudadanía en general tuvieron un acercamiento a los productos y herramientas desarrolladas en el marco del Sistemá Nacional Anticorrupción, así como a las actividades que para tales efectos lleva a cabo la SESNA</t>
  </si>
  <si>
    <t>Nivel Propósito NO se presupuesta</t>
  </si>
  <si>
    <t>Componentes = pasa a actividad en MIR-SESNA</t>
  </si>
  <si>
    <t>1.- Programa de Capacitación Especializada en Anticorrupción e Integridad desarrollado</t>
  </si>
  <si>
    <t>Porcentaje de avance en la actualización de la oferta de capacitación especializada en Anticorrupción e integridad.</t>
  </si>
  <si>
    <t>El indicador mide los cursos de capacitación para la PAA que fueron desarrollados y/o incorporados a la misma con respecto a la programación anual</t>
  </si>
  <si>
    <t>(Número de cursos de capacitación desarrollados e incorporados a la PAA  / Número de cursos de capacitación programados ) *100</t>
  </si>
  <si>
    <t>Trimestral</t>
  </si>
  <si>
    <t>Micrositio de la Plataforma de Aprendizaje Anticorrupción.</t>
  </si>
  <si>
    <t>Las personas servidoras públicas de los sistemas estatales anticorrupción contestan correctamente la encuesta de necesidades de capacitación.
Las personas servidoras públicas de los sistemas estatales anticorrupción tienen interés en su formación continua,</t>
  </si>
  <si>
    <t>0.5</t>
  </si>
  <si>
    <t>El indicador tiene programado realizar dos cursos: uno el primer semestre y otro el segundo semestre. En este sentido, se revisaron 2 de 4 módulos del primer curso, el cual está dirigido a Comités de Participación Ciudadana. 
(2/2)*100 = 100
(.5/2)* 100= 25%</t>
  </si>
  <si>
    <t>Se revisaron los módulos programados para este primer trimestre. Se dejan dos módulos más del primer curso a revisar este año para el segundo trimestre</t>
  </si>
  <si>
    <t>Se alcanzó la meta</t>
  </si>
  <si>
    <r>
      <rPr>
        <sz val="11"/>
        <color rgb="FF000000"/>
        <rFont val="Calibri"/>
        <family val="2"/>
      </rPr>
      <t xml:space="preserve">Se completó la revisión de los </t>
    </r>
    <r>
      <rPr>
        <sz val="11"/>
        <color rgb="FFFF0000"/>
        <rFont val="Calibri"/>
        <family val="2"/>
      </rPr>
      <t>4</t>
    </r>
    <r>
      <rPr>
        <sz val="11"/>
        <color rgb="FF000000"/>
        <rFont val="Calibri"/>
        <family val="2"/>
      </rPr>
      <t xml:space="preserve"> módulos del curso dirigido a Comités de Participación Ciudadana. Esta pendiente para la segunda mitad del año la revisión del segundo curso en materia de riesgos.</t>
    </r>
  </si>
  <si>
    <t>Se revisaron los módulos previstos. Se iniciará el montaje de este curso en el tercer trimestre del presente año.</t>
  </si>
  <si>
    <r>
      <rPr>
        <sz val="11"/>
        <color rgb="FF000000"/>
        <rFont val="Soberana Sans"/>
      </rPr>
      <t>Se alcanzó</t>
    </r>
    <r>
      <rPr>
        <sz val="11"/>
        <color rgb="FFFF0000"/>
        <rFont val="Soberana Sans"/>
      </rPr>
      <t xml:space="preserve"> </t>
    </r>
    <r>
      <rPr>
        <sz val="11"/>
        <color rgb="FF000000"/>
        <rFont val="Soberana Sans"/>
      </rPr>
      <t>la meta programada</t>
    </r>
  </si>
  <si>
    <r>
      <rPr>
        <sz val="11"/>
        <color rgb="FF000000"/>
        <rFont val="Calibri"/>
        <family val="2"/>
      </rPr>
      <t xml:space="preserve">Se completó la revisión de los </t>
    </r>
    <r>
      <rPr>
        <sz val="11"/>
        <color rgb="FFFF0000"/>
        <rFont val="Calibri"/>
        <family val="2"/>
      </rPr>
      <t>4</t>
    </r>
    <r>
      <rPr>
        <sz val="11"/>
        <color rgb="FF000000"/>
        <rFont val="Calibri"/>
        <family val="2"/>
      </rPr>
      <t xml:space="preserve"> módulos del curso dirigido a Comités de Participación Ciudadana. 
Esta pendiente para la segunda mitad del año la revisión del segundo curso en materia de riesgos.</t>
    </r>
  </si>
  <si>
    <t>Se revisaron los módulos previstos. 
Se iniciará el montaje de este curso en el tercer trimestre del presente año.</t>
  </si>
  <si>
    <t>1.5</t>
  </si>
  <si>
    <t>Se concluyó la revisión de los módulos del curso "Introducción al Análisis de Riesgos II"</t>
  </si>
  <si>
    <t>La DGRIA aportó el material y la DGFCI revisó y adaptó la información para la PAA, de tal forma que se generó la versión final del contenido para el desarrollo instruccional</t>
  </si>
  <si>
    <t>Se tiene el material relevante y necesario para el desarrollo instruccional del curso</t>
  </si>
  <si>
    <t>NA</t>
  </si>
  <si>
    <t xml:space="preserve">Se concluyó la revisión final de los cursos de Inducción a Comités de Participación Ciudadana e Introducción al Análisis de Corrupción II. Además, se realizó su montaje en la Plataforma de Aprendizaje Anticorrupción </t>
  </si>
  <si>
    <t xml:space="preserve">Se revisaron los módulos de ambos cursos y se estableció la coordinación necesaria con la DGRIA  e integrantes de los CPC involucrados. </t>
  </si>
  <si>
    <t>La oferta de capacitación de la PAA se fortaleció y está actualizada para presentar cursos de calidad a  las personas usuarias.</t>
  </si>
  <si>
    <t>Desarrollo de cursos especializados en materia de integridad y combate a la corrupción que se adicionarán  la oferta vigente de la Plataforma de Aprendizaje Anticorrupción.</t>
  </si>
  <si>
    <t>Servicios de desarrollo de aplicaciones informáticas</t>
  </si>
  <si>
    <t xml:space="preserve">El presupuesto contemplado se ejercerá para reforzar la organización y desarrollo del Día Internacional contra la Corrupción programado para 4 y 5 de diciembre del presente </t>
  </si>
  <si>
    <t>2.- Programa de Promoción, Difusión y Comunicación ejecutado</t>
  </si>
  <si>
    <t xml:space="preserve">Porcentaje de cumplimiento del Programa </t>
  </si>
  <si>
    <t>El indicador mide la realización de  las actividades programadas y solicitadas a las DGFCI en el marco del respectivo Programa. Estas actividades comprenden: a. Actividades de comunicación social y b. Desarrollo de productos de difusión.</t>
  </si>
  <si>
    <t>((Actividades de comunicación realizadas / actividades de comunicación programadas y solicitadas) * 0.5 + +BS7+F8:L8</t>
  </si>
  <si>
    <t>Archivo de concentración de la DGFCI. 
Redes sociales de la SESNA.
Archivo de materiales gráficos de la DGFCI
Términos de referencia y reportes de avance en la construcción del Portal SESNA</t>
  </si>
  <si>
    <t>Las redes sociales son un instrumento vigente y popular para la generación y consumo de contenidos en comunicación social.
Las personas consideran el tema de integridad y anticorrupción como prioridades en la agenda pública.
Las personas acceden al portal de la SESNA.</t>
  </si>
  <si>
    <t>0.9375</t>
  </si>
  <si>
    <t>(651/651)*0.5+(7/8)*0.5 =
 0.5 + 0.4375</t>
  </si>
  <si>
    <t>Se realizaron todas las actividades de comunicación programadas y solicitadas del primer componente del indicador (651). En cuanto a los productos en materia de difusión, no se realizó la publicación de la cápsula de marzo en solidaridad al paro de mujeres del 9 del mismo mes (por lo tanto, se tuvieron 7 de 8 productos).</t>
  </si>
  <si>
    <t>Se realizó 100% de los productos de comunicación. Se realizaron 7 de los 8 productos de difusión</t>
  </si>
  <si>
    <t>Se estuvo muy cerca de alcanzar la meta programada</t>
  </si>
  <si>
    <t>(893/893)*0.5+(7/8)*0.5 = 0.5 + 0.4375</t>
  </si>
  <si>
    <t>Se realizaron todas las actividades de comunicación programadas y solicitadas del primer componente del indicador (893). 
En cuanto a los productos en materia de difusión, no se realizó la publicación de la cápsula de marzo en solidaridad al paro de mujeres del 9 del mismo mes (por lo tanto, se tuvieron 7 de 8 productos).</t>
  </si>
  <si>
    <t>Se realizó 100% de los productos de comunicación. 
Se realizaron 7 de los 8 productos de difusión</t>
  </si>
  <si>
    <t>Estamos dentro del rango aceptable en lo que respecta al cumplimiento de la meta</t>
  </si>
  <si>
    <t>(346/346)*0.5 + (4/4)*0.5</t>
  </si>
  <si>
    <t>Se realizaron todas las actividades de comunicación programadas y solicitadas del primer componente del indicador (346). 
En cuanto a los productos en materia de difusión, se cumplió con 100% de los productos previstos para el periodo.</t>
  </si>
  <si>
    <t>Se realizaron 100% de los productos de comunicación. 
Se realizaron 4 de los 4 productos de difusión</t>
  </si>
  <si>
    <t xml:space="preserve">Se superó la meta establecida al realizarse todos los productos de difusión solicitados durante el período. </t>
  </si>
  <si>
    <t>Pago de licenciamiento para la descarga de metadatos de redes sociales</t>
  </si>
  <si>
    <t>Patentes, derechos de autor, regalías y otros</t>
  </si>
  <si>
    <t>se calendarizaron 25 mil adicionales para el pago de "X" y las Apis, sin embargo, no está considerado en el techo presupuestario original</t>
  </si>
  <si>
    <t>Actividades</t>
  </si>
  <si>
    <t>NO</t>
  </si>
  <si>
    <t xml:space="preserve">1.1. - Satisfacción de las personas usuarias de la PAA </t>
  </si>
  <si>
    <t>Promedio de calidad de los productos de capacitación de la PAA.</t>
  </si>
  <si>
    <t>El indicador mide la calidad promedio de los cursos en línea disponibles en la Plataforma de Aprendizaje Anticorrupción, a partir de la valoración que las personas que realizan los cursos hacen mediante una encuesta de satisfacción al terminar el curso.</t>
  </si>
  <si>
    <t xml:space="preserve">(Suma de la calificación de las encuestas de satisfacción de los cursos en línea disponible en la Plataforma de Aprendizaje Anticorrupción / Total de personas capacitadas que respondieron la encuesta de satisfacción de los cursos)
</t>
  </si>
  <si>
    <t>Calidad</t>
  </si>
  <si>
    <t>Gestión</t>
  </si>
  <si>
    <t>Base de datos de la Plataforma de Aprendizaje Anticorrupción</t>
  </si>
  <si>
    <t>Las personas inscritas en los cursos de la PAA responden a la encuesta de satisfacción</t>
  </si>
  <si>
    <t>Debido a retrasos en las gestiones administrativas de la Plataforma, ésta iniciará operaciones hasta la segunda semana de julio 2024. 
Por lo anterior, en estos momentos no hay datos de satisfacción de las personas usuarias. El retraso se debió a que fue necesaria, primero, la firma de extensión del convenio con el PNUD, a fin de que este concluyese en diciembre de 2024. Posteriormente, el proceso para asignar el contrato de gestión y administración de la PAA implicó un proceso de licitación abierta, del cual se revisaron un total de 8 ofertas. La valoración y la subsecuente adjudicación concluyó el 26 de junio de 2024, lo que implicó reorganizar la programación de actividades de la PAA</t>
  </si>
  <si>
    <t>Retrasos administrativos de la PAA imposibilitaron
 el inicio de operaciones</t>
  </si>
  <si>
    <t>La Plataforma no tuvo actividad 
el primer semestre</t>
  </si>
  <si>
    <t>90.0</t>
  </si>
  <si>
    <t>La suma de las calificaciones de las encuestas es 93.5. Estas encuestas se usaron para evaluar la calidad de los cursos 2024</t>
  </si>
  <si>
    <t xml:space="preserve">La actualización y la incorporación de nuevos cursos supuso mayor participación, buena eficiencia terminal y valoraciones positivas de la calidad de los cursos. </t>
  </si>
  <si>
    <t>La PAA y sus cursos se posicionan como herramientas de calidad en la capacitación especializada anticorrupción.</t>
  </si>
  <si>
    <t>Asociado a gasto administrativo</t>
  </si>
  <si>
    <t>1.2.- Actualización y revisión de la oferta disponible en la PAA</t>
  </si>
  <si>
    <t>Porcentaje de cursos actualizados y/o revisados</t>
  </si>
  <si>
    <t>El indicador mide el porcentaje de cursos revisados y/o actualizados desde una perspectiva técnica y pedagógica con respecto al total de cursos programados para revisión.</t>
  </si>
  <si>
    <t>(Número de cursos revisados y/o actualizados técnica y pedagógicamente / Total de cursos programados para revisión y/o actualización técnica y pedagógica) * 100</t>
  </si>
  <si>
    <t>Archivo de la Dirección de Capacitación Especializada en Anticorrupción de la DGFCI</t>
  </si>
  <si>
    <t>Se mantiene la demanda de cursos especializados anticorrupción por parte de las personas sevidoras públicas integrantes del SNA.</t>
  </si>
  <si>
    <t>Se concluyó la revisión del curso "Implicaciones de los derechos humanos en la lucha anticorrupción"</t>
  </si>
  <si>
    <t>Se realizó la revisión del curso programado para este trimestre</t>
  </si>
  <si>
    <t>Se cumplió la meta</t>
  </si>
  <si>
    <t>Se revisaron los contenidos del curso "Introducción al Sistema Nacional Anticorrupción"</t>
  </si>
  <si>
    <t>Se identificaron contenidos por actualizar en los módulos 3 y 4 del curso</t>
  </si>
  <si>
    <t xml:space="preserve">Se cuenta con un curso actualizado </t>
  </si>
  <si>
    <t>Se realizó la actualización al curso de "Análisis de Riesgos Anticorrupción" y se incluyeron evaluaciones específicas para cada módulo</t>
  </si>
  <si>
    <t>Se tenía programado la revisión del curso en virtud de la necesidad de integrar evaluaciones específicas en cada módulo</t>
  </si>
  <si>
    <t>Se actualizó el contenido de la PAA</t>
  </si>
  <si>
    <t>Se revisó y actualizó el material de consulta del curso de Ética e Integridad en el Servicio Público</t>
  </si>
  <si>
    <t>Se identificaron recursos desactualizados asi como ligas rotas en las referencias, por lo que se actualizó.</t>
  </si>
  <si>
    <t>Se actualizó el contenido de la PAA garatizando que el material de consulta se mantuviera vigente</t>
  </si>
  <si>
    <t>Recurso para el desarrollo del diseño instruccional y montaje de un nuevo curso para la PAA</t>
  </si>
  <si>
    <t xml:space="preserve">2.1.- Generación de productos de difusión </t>
  </si>
  <si>
    <t>Porcentaje de avance en la generación de productos de difusión</t>
  </si>
  <si>
    <t>El indicador mide la generación de productos de difusión que comprenden videos cortos, cápsulas, eventos, conferencias, foros concursos, conversatorios con respecto a los productos programados y solicitados.</t>
  </si>
  <si>
    <t xml:space="preserve">(Número de productos de difusión generados  / Número de productos de difusión programados y solicitados) *100 </t>
  </si>
  <si>
    <t xml:space="preserve">Gestión </t>
  </si>
  <si>
    <t>Archivo de la Dirección de Promoción de la Integridad de la DGFCI</t>
  </si>
  <si>
    <t>La población tiene interés en conocer sobre la cultura de la integridad y las acciones anticorrupción.</t>
  </si>
  <si>
    <t>Se generaron 8 productos de difusión, los cuales fueron anteriormente solicitados. Los productos fueron: 2 cápsulas por la integridad, 1 cápsula del ciclo de conferencias y 5 transmisiones en vivo.</t>
  </si>
  <si>
    <t>Se difundieron los productos programados y se atendieron las solicitudes de difusión</t>
  </si>
  <si>
    <t>Los productos de difusión fueron los siguientes: 2 tranmisiones en vivo, 3 cápsulas por la integridad.</t>
  </si>
  <si>
    <t>Se realizaron todos los productos solicitados.</t>
  </si>
  <si>
    <t>La meta se alcanzó</t>
  </si>
  <si>
    <t>Los productos de difusión fueron los siguientes: 1 transmisión mixta, 2 cápsulas por la integridady 1 EDC</t>
  </si>
  <si>
    <t>Se realizaron todos los productos solicitados</t>
  </si>
  <si>
    <t>Al realizarse los efectos se promovieron las actividades y productos de la SESNA, con lo que la ciudadanía imcrementó sus conocimientos sobre la SESNA y el SNA</t>
  </si>
  <si>
    <t>La justificación del Efecto no cumple con los criterios acordados en la últma capacitación. 
Se sugiere tomarlos en cuenta.</t>
  </si>
  <si>
    <t>Se produjeron y publicaron 4 cápsulas de difusión en materia de integridad (1 cápsula de octubre, 1 cápsula noviembre y 2 en diciembre)</t>
  </si>
  <si>
    <t>Se produjo una cápsula por la integridad por cada mes y adicionalmente en diciembre se hizo una adicional para promocionar el dataton 2024.</t>
  </si>
  <si>
    <t xml:space="preserve">Se acercó a la población a las actividades de la SESNA </t>
  </si>
  <si>
    <t>Desarrollo del evento conmemorativo del Día Internacional contra la Corrupción 2024</t>
  </si>
  <si>
    <t>Servicios integrales</t>
  </si>
  <si>
    <t>Arrendamiento de equipo para generación de contenidos, difusión y promoción</t>
  </si>
  <si>
    <t>Otros arrendamientos</t>
  </si>
  <si>
    <t>2.2- Desarrollo del micrositio del Banco de Buenas prácticas en el portal SESNA</t>
  </si>
  <si>
    <t>Porcentaje de avance en la valoración de buenas prácticas</t>
  </si>
  <si>
    <t>El indicador mide el desarrollo del micrositio del Banco de Buenas Prácticas: 1. Elaboración del anexo técnico 2. Desarrollo de la maqueta del micrositio 3. Ejecución de pruebas de funcionalidad del Banco 4. Presentación del Banco de Buenas prácticas</t>
  </si>
  <si>
    <t>(Número de fases completadas / Número de total de fases) *100</t>
  </si>
  <si>
    <t>Archivo de la Dirección de Promoción de la Integridad de la DGFCI.
Base de datos del Banco de Buenas Prácticas Internacionales en el Combate a la corrupción</t>
  </si>
  <si>
    <t>Las buenas prácticas son herramientas valiosas de consulta para las personas involucradas en el combate a la corrupción.</t>
  </si>
  <si>
    <t>Se realizó el diseño de la maqueta del micrositio</t>
  </si>
  <si>
    <t>Se desarrolló la fase prevista</t>
  </si>
  <si>
    <t>No se registra avance en la actividad respecto al trimestre anterior respecto al diseño del Micrositio de Buenas Prácticas</t>
  </si>
  <si>
    <t>El proyecto está detenido toda vez que no es posible llevar a cabo el proceso de contratación para el resideño del banco</t>
  </si>
  <si>
    <t>La meta no se alcanzó</t>
  </si>
  <si>
    <t>No se actualizó el Banco de Buenas Prácticas. No se elaboró el anexo ténico, ni se ejecutó la maqueta del micrositio.</t>
  </si>
  <si>
    <t>No se registra avance en la actividad.</t>
  </si>
  <si>
    <t>Desarrollo del micrositio del banco para su alojamiento en el portal de la SESNA</t>
  </si>
  <si>
    <t>TOTAL</t>
  </si>
  <si>
    <t>RAMIRO A MARAVILLA FLORES
DIRECTOR DE ÁREA</t>
  </si>
  <si>
    <t>DULCE MARÍA JARA REYES
DIRECTORA DE ÁREA</t>
  </si>
  <si>
    <t>JORGE ALEJANDRO ACEVEDO PIÑA
DIRECTOR DE ÁREA</t>
  </si>
  <si>
    <t>DULCE M JARA REYES
DIRECTORA DE ÁREA</t>
  </si>
  <si>
    <t>JORGE A ACEVEDO PIÑA
DIRECTOR DE POLÍTICA DE ESTRATEGIA Y COMUNICACIÓN</t>
  </si>
  <si>
    <t>INTEGRÓ Y VALIDÓ</t>
  </si>
  <si>
    <t>AUTORIZÓ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</si>
</sst>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44" formatCode="_-&quot;$&quot;* #,##0.00_-;\-&quot;$&quot;* #,##0.00_-;_-&quot;$&quot;* &quot;-&quot;??_-;_-@_-"/>
    <numFmt numFmtId="164" formatCode="&quot;$&quot;#,##0.00"/>
    <numFmt numFmtId="165" formatCode="[$$-80A]#,##0.00"/>
  </numFmts>
  <fonts count="25">
    <font>
      <sz val="11"/>
      <color theme="1"/>
      <name val="Aptos Narrow"/>
      <family val="2"/>
      <scheme val="minor"/>
    </font>
    <font>
      <sz val="11"/>
      <color theme="1"/>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b/>
      <sz val="12"/>
      <color theme="0"/>
      <name val="Aptos Narrow"/>
      <family val="2"/>
      <scheme val="minor"/>
    </font>
    <font>
      <b/>
      <sz val="10"/>
      <color theme="0"/>
      <name val="Soberana "/>
    </font>
    <font>
      <sz val="11"/>
      <color theme="1"/>
      <name val="Soberana Sans"/>
      <family val="3"/>
    </font>
    <font>
      <sz val="10"/>
      <color theme="1"/>
      <name val="Aptos Display"/>
      <family val="2"/>
      <scheme val="major"/>
    </font>
    <font>
      <sz val="10"/>
      <color rgb="FF000000"/>
      <name val="Aptos Display"/>
      <family val="2"/>
      <scheme val="major"/>
    </font>
    <font>
      <sz val="11"/>
      <color rgb="FF000000"/>
      <name val="Calibri"/>
      <family val="2"/>
    </font>
    <font>
      <sz val="11"/>
      <color rgb="FF000000"/>
      <name val="Soberana Sans"/>
      <family val="3"/>
    </font>
    <font>
      <sz val="8"/>
      <color theme="1"/>
      <name val="Aptos Narrow"/>
      <family val="2"/>
      <scheme val="minor"/>
    </font>
    <font>
      <sz val="11"/>
      <name val="Aptos Narrow"/>
      <family val="2"/>
      <scheme val="minor"/>
    </font>
    <font>
      <sz val="11"/>
      <color rgb="FFFF0000"/>
      <name val="Calibri"/>
      <family val="2"/>
    </font>
    <font>
      <sz val="11"/>
      <color rgb="FF000000"/>
      <name val="Soberana Sans"/>
    </font>
    <font>
      <sz val="11"/>
      <color rgb="FFFF0000"/>
      <name val="Soberana Sans"/>
    </font>
    <font>
      <sz val="11"/>
      <color theme="1"/>
      <name val="Calibri"/>
      <family val="2"/>
    </font>
    <font>
      <sz val="11"/>
      <color theme="1"/>
      <name val="Soberana Sans"/>
    </font>
    <font>
      <sz val="11"/>
      <color rgb="FF242424"/>
      <name val="Aptos Narrow"/>
      <family val="2"/>
    </font>
    <font>
      <sz val="11"/>
      <color rgb="FF7030A0"/>
      <name val="Aptos Narrow"/>
      <family val="2"/>
    </font>
    <font>
      <sz val="11"/>
      <color rgb="FF000000"/>
      <name val="Aptos Narrow"/>
      <family val="2"/>
      <scheme val="minor"/>
    </font>
    <font>
      <sz val="11"/>
      <color rgb="FFFF0000"/>
      <name val="Soberana Sans"/>
      <family val="3"/>
    </font>
    <font>
      <sz val="9"/>
      <color indexed="81"/>
      <name val="Tahoma"/>
      <charset val="1"/>
    </font>
  </fonts>
  <fills count="12">
    <fill>
      <patternFill patternType="none"/>
    </fill>
    <fill>
      <patternFill patternType="gray125"/>
    </fill>
    <fill>
      <patternFill patternType="solid">
        <fgColor rgb="FFCC0000"/>
        <bgColor indexed="64"/>
      </patternFill>
    </fill>
    <fill>
      <patternFill patternType="solid">
        <fgColor rgb="FFC00000"/>
        <bgColor indexed="64"/>
      </patternFill>
    </fill>
    <fill>
      <patternFill patternType="solid">
        <fgColor rgb="FF00FFFF"/>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1"/>
        <bgColor indexed="64"/>
      </patternFill>
    </fill>
  </fills>
  <borders count="37">
    <border>
      <left/>
      <right/>
      <top/>
      <bottom/>
      <diagonal/>
    </border>
    <border>
      <left style="thin">
        <color theme="1"/>
      </left>
      <right/>
      <top/>
      <bottom style="thin">
        <color theme="1"/>
      </bottom>
      <diagonal/>
    </border>
    <border>
      <left/>
      <right/>
      <top/>
      <bottom style="thin">
        <color theme="1"/>
      </bottom>
      <diagonal/>
    </border>
    <border>
      <left/>
      <right style="thin">
        <color indexed="64"/>
      </right>
      <top/>
      <bottom style="thin">
        <color theme="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1" tint="0.34998626667073579"/>
      </left>
      <right style="thin">
        <color theme="1" tint="0.34998626667073579"/>
      </right>
      <top style="thin">
        <color theme="1"/>
      </top>
      <bottom style="thin">
        <color theme="1" tint="0.34998626667073579"/>
      </bottom>
      <diagonal/>
    </border>
    <border>
      <left style="thin">
        <color theme="1" tint="0.34998626667073579"/>
      </left>
      <right style="thin">
        <color theme="1"/>
      </right>
      <top style="thin">
        <color theme="1"/>
      </top>
      <bottom style="thin">
        <color theme="1" tint="0.34998626667073579"/>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ashDot">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double">
        <color theme="0"/>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double">
        <color theme="1"/>
      </top>
      <bottom style="hair">
        <color indexed="64"/>
      </bottom>
      <diagonal/>
    </border>
    <border>
      <left style="hair">
        <color theme="1"/>
      </left>
      <right style="hair">
        <color theme="1"/>
      </right>
      <top style="hair">
        <color theme="1"/>
      </top>
      <bottom style="hair">
        <color theme="1"/>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thin">
        <color indexed="64"/>
      </right>
      <top/>
      <bottom style="hair">
        <color theme="1"/>
      </bottom>
      <diagonal/>
    </border>
    <border>
      <left style="thin">
        <color indexed="64"/>
      </left>
      <right style="hair">
        <color indexed="64"/>
      </right>
      <top/>
      <bottom style="hair">
        <color indexed="64"/>
      </bottom>
      <diagonal/>
    </border>
    <border>
      <left/>
      <right/>
      <top style="hair">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42">
    <xf numFmtId="0" fontId="0" fillId="0" borderId="0" xfId="0"/>
    <xf numFmtId="0" fontId="6" fillId="2" borderId="1"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0" fontId="2" fillId="3" borderId="8"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center" vertical="center" wrapText="1"/>
      <protection locked="0"/>
    </xf>
    <xf numFmtId="0" fontId="4" fillId="4" borderId="10" xfId="0" applyFont="1" applyFill="1" applyBorder="1" applyAlignment="1" applyProtection="1">
      <alignment horizontal="center" vertical="center" wrapText="1"/>
      <protection locked="0"/>
    </xf>
    <xf numFmtId="0" fontId="4" fillId="5" borderId="11" xfId="0" applyFont="1" applyFill="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4" fillId="3" borderId="13" xfId="0" applyFont="1" applyFill="1" applyBorder="1" applyAlignment="1" applyProtection="1">
      <alignment horizontal="center" vertical="center" wrapText="1"/>
      <protection locked="0"/>
    </xf>
    <xf numFmtId="0" fontId="6" fillId="2" borderId="14" xfId="0" applyFont="1" applyFill="1" applyBorder="1" applyAlignment="1" applyProtection="1">
      <alignment horizontal="center" vertical="center" wrapText="1"/>
      <protection locked="0"/>
    </xf>
    <xf numFmtId="0" fontId="6" fillId="2" borderId="15" xfId="0" applyFont="1" applyFill="1" applyBorder="1" applyAlignment="1" applyProtection="1">
      <alignment horizontal="center" vertical="center" wrapText="1"/>
      <protection locked="0"/>
    </xf>
    <xf numFmtId="0" fontId="6" fillId="2" borderId="16" xfId="0" applyFont="1" applyFill="1" applyBorder="1" applyAlignment="1" applyProtection="1">
      <alignment horizontal="center" vertical="center" wrapText="1"/>
      <protection locked="0"/>
    </xf>
    <xf numFmtId="0" fontId="7" fillId="3" borderId="10" xfId="0" applyFont="1" applyFill="1" applyBorder="1" applyAlignment="1" applyProtection="1">
      <alignment horizontal="center" vertical="center" wrapText="1"/>
      <protection locked="0"/>
    </xf>
    <xf numFmtId="0" fontId="7" fillId="3" borderId="7" xfId="0" applyFont="1" applyFill="1" applyBorder="1" applyAlignment="1" applyProtection="1">
      <alignment horizontal="center" vertical="center" wrapText="1"/>
      <protection locked="0"/>
    </xf>
    <xf numFmtId="0" fontId="2" fillId="3" borderId="17" xfId="0" applyFont="1" applyFill="1" applyBorder="1" applyAlignment="1" applyProtection="1">
      <alignment horizontal="center" vertical="center" wrapText="1"/>
      <protection locked="0"/>
    </xf>
    <xf numFmtId="0" fontId="2" fillId="3" borderId="18" xfId="0" applyFont="1" applyFill="1" applyBorder="1" applyAlignment="1" applyProtection="1">
      <alignment horizontal="center" vertical="center" wrapText="1"/>
      <protection locked="0"/>
    </xf>
    <xf numFmtId="0" fontId="2" fillId="3" borderId="19" xfId="0" applyFont="1" applyFill="1" applyBorder="1" applyAlignment="1" applyProtection="1">
      <alignment horizontal="center" vertical="center" wrapText="1"/>
      <protection locked="0"/>
    </xf>
    <xf numFmtId="0" fontId="2" fillId="3" borderId="20" xfId="0" applyFont="1" applyFill="1" applyBorder="1" applyAlignment="1" applyProtection="1">
      <alignment horizontal="center" vertical="center" wrapText="1"/>
      <protection locked="0"/>
    </xf>
    <xf numFmtId="0" fontId="4" fillId="5" borderId="21" xfId="0" applyFont="1" applyFill="1" applyBorder="1" applyAlignment="1" applyProtection="1">
      <alignment horizontal="center" vertical="center" wrapText="1"/>
      <protection locked="0"/>
    </xf>
    <xf numFmtId="0" fontId="4" fillId="6" borderId="22" xfId="0" applyFont="1" applyFill="1" applyBorder="1" applyAlignment="1" applyProtection="1">
      <alignment horizontal="center" vertical="center" wrapText="1"/>
      <protection locked="0"/>
    </xf>
    <xf numFmtId="0" fontId="4" fillId="4" borderId="23" xfId="0" applyFont="1" applyFill="1" applyBorder="1" applyAlignment="1" applyProtection="1">
      <alignment horizontal="center" vertical="center" wrapText="1"/>
      <protection locked="0"/>
    </xf>
    <xf numFmtId="0" fontId="4" fillId="7" borderId="11" xfId="0" applyFont="1" applyFill="1" applyBorder="1" applyAlignment="1" applyProtection="1">
      <alignment horizontal="center" vertical="center" wrapText="1"/>
      <protection locked="0"/>
    </xf>
    <xf numFmtId="0" fontId="4" fillId="6" borderId="23" xfId="0" applyFont="1" applyFill="1" applyBorder="1" applyAlignment="1" applyProtection="1">
      <alignment horizontal="center" vertical="center" wrapText="1"/>
      <protection locked="0"/>
    </xf>
    <xf numFmtId="0" fontId="4" fillId="7" borderId="23"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23" xfId="0" applyFont="1" applyFill="1" applyBorder="1" applyAlignment="1" applyProtection="1">
      <alignment horizontal="center" vertical="center" wrapText="1"/>
      <protection locked="0"/>
    </xf>
    <xf numFmtId="0" fontId="4" fillId="2" borderId="25" xfId="0" applyFont="1" applyFill="1" applyBorder="1" applyAlignment="1" applyProtection="1">
      <alignment horizontal="center" vertical="center" wrapText="1"/>
      <protection locked="0"/>
    </xf>
    <xf numFmtId="0" fontId="4" fillId="4" borderId="11" xfId="0" applyFont="1" applyFill="1" applyBorder="1" applyAlignment="1" applyProtection="1">
      <alignment horizontal="center" vertical="center" wrapText="1"/>
      <protection locked="0"/>
    </xf>
    <xf numFmtId="0" fontId="0" fillId="0" borderId="26" xfId="0"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0" fillId="0" borderId="26" xfId="0" applyBorder="1" applyAlignment="1">
      <alignment horizontal="center" vertical="center" wrapText="1"/>
    </xf>
    <xf numFmtId="0" fontId="0" fillId="0" borderId="26" xfId="0" applyBorder="1" applyAlignment="1">
      <alignment horizontal="center" vertical="center"/>
    </xf>
    <xf numFmtId="9" fontId="0" fillId="8" borderId="26" xfId="0" applyNumberFormat="1" applyFill="1" applyBorder="1" applyAlignment="1">
      <alignment horizontal="center" vertical="center"/>
    </xf>
    <xf numFmtId="0" fontId="0" fillId="8" borderId="26" xfId="0" applyFill="1" applyBorder="1" applyAlignment="1">
      <alignment horizontal="center" vertical="center"/>
    </xf>
    <xf numFmtId="0" fontId="0" fillId="0" borderId="27" xfId="0" applyBorder="1" applyAlignment="1" applyProtection="1">
      <alignment horizontal="center" vertical="center"/>
      <protection locked="0"/>
    </xf>
    <xf numFmtId="0" fontId="0" fillId="0" borderId="26" xfId="0" applyBorder="1" applyAlignment="1" applyProtection="1">
      <alignment horizontal="center" vertical="center" wrapText="1"/>
      <protection locked="0"/>
    </xf>
    <xf numFmtId="0" fontId="8" fillId="0" borderId="26" xfId="0" applyFont="1" applyBorder="1" applyAlignment="1" applyProtection="1">
      <alignment horizontal="center" vertical="center" wrapText="1"/>
      <protection locked="0"/>
    </xf>
    <xf numFmtId="0" fontId="8" fillId="0" borderId="26" xfId="0" applyFont="1"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28" xfId="0" applyBorder="1" applyAlignment="1" applyProtection="1">
      <alignment horizontal="center" vertical="center" wrapText="1"/>
      <protection locked="0"/>
    </xf>
    <xf numFmtId="0" fontId="9" fillId="0" borderId="28" xfId="0" applyFont="1" applyBorder="1" applyAlignment="1" applyProtection="1">
      <alignment vertical="center" wrapText="1"/>
      <protection locked="0"/>
    </xf>
    <xf numFmtId="0" fontId="10" fillId="0" borderId="28" xfId="0" applyFont="1" applyBorder="1" applyAlignment="1" applyProtection="1">
      <alignment vertical="center" wrapText="1"/>
      <protection locked="0"/>
    </xf>
    <xf numFmtId="0" fontId="0" fillId="0" borderId="26" xfId="0" applyBorder="1" applyAlignment="1">
      <alignment horizontal="center" vertical="center" wrapText="1"/>
    </xf>
    <xf numFmtId="0" fontId="0" fillId="0" borderId="26" xfId="0"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29" xfId="0" applyBorder="1" applyAlignment="1" applyProtection="1">
      <alignment horizontal="center" vertical="center" wrapText="1"/>
      <protection locked="0"/>
    </xf>
    <xf numFmtId="0" fontId="4" fillId="0" borderId="29" xfId="0" applyFont="1" applyBorder="1" applyAlignment="1" applyProtection="1">
      <alignment horizontal="center" vertical="center"/>
      <protection locked="0"/>
    </xf>
    <xf numFmtId="0" fontId="0" fillId="0" borderId="29" xfId="0" applyBorder="1" applyAlignment="1">
      <alignment horizontal="center" vertical="center" wrapText="1"/>
    </xf>
    <xf numFmtId="0" fontId="11" fillId="0" borderId="26" xfId="0" applyFont="1" applyBorder="1" applyAlignment="1">
      <alignment horizontal="center" vertical="center" wrapText="1"/>
    </xf>
    <xf numFmtId="0" fontId="9" fillId="0" borderId="10" xfId="0" applyFont="1"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11" fillId="0" borderId="26" xfId="0" applyFont="1" applyBorder="1" applyAlignment="1" applyProtection="1">
      <alignment horizontal="center" vertical="center" wrapText="1"/>
      <protection locked="0"/>
    </xf>
    <xf numFmtId="0" fontId="11" fillId="0" borderId="31" xfId="0" applyFont="1" applyBorder="1" applyAlignment="1" applyProtection="1">
      <alignment horizontal="center" vertical="center" wrapText="1"/>
      <protection locked="0"/>
    </xf>
    <xf numFmtId="0" fontId="12" fillId="0" borderId="31" xfId="0" applyFont="1" applyBorder="1" applyAlignment="1" applyProtection="1">
      <alignment horizontal="center" vertical="center" wrapText="1"/>
      <protection locked="0"/>
    </xf>
    <xf numFmtId="9" fontId="0" fillId="0" borderId="26" xfId="0" applyNumberFormat="1" applyBorder="1" applyAlignment="1" applyProtection="1">
      <alignment horizontal="center" vertical="center"/>
      <protection locked="0"/>
    </xf>
    <xf numFmtId="0" fontId="0" fillId="0" borderId="30" xfId="0" applyBorder="1" applyAlignment="1" applyProtection="1">
      <alignment horizontal="center" vertical="center" wrapText="1"/>
      <protection locked="0"/>
    </xf>
    <xf numFmtId="0" fontId="4" fillId="0" borderId="30" xfId="0" applyFont="1" applyBorder="1" applyAlignment="1" applyProtection="1">
      <alignment horizontal="center" vertical="center"/>
      <protection locked="0"/>
    </xf>
    <xf numFmtId="0" fontId="0" fillId="0" borderId="30" xfId="0" applyBorder="1" applyAlignment="1">
      <alignment horizontal="center" vertical="center" wrapText="1"/>
    </xf>
    <xf numFmtId="0" fontId="0" fillId="0" borderId="26" xfId="0" applyBorder="1" applyAlignment="1">
      <alignment horizontal="center" vertical="top" wrapText="1"/>
    </xf>
    <xf numFmtId="0" fontId="13" fillId="0" borderId="26" xfId="0" applyFont="1" applyBorder="1" applyAlignment="1" applyProtection="1">
      <alignment horizontal="center" vertical="center" wrapText="1"/>
      <protection locked="0"/>
    </xf>
    <xf numFmtId="10" fontId="0" fillId="8" borderId="26" xfId="0" applyNumberFormat="1" applyFill="1" applyBorder="1" applyAlignment="1">
      <alignment horizontal="center" vertical="center"/>
    </xf>
    <xf numFmtId="0" fontId="14" fillId="0" borderId="26" xfId="0" applyFont="1" applyBorder="1" applyAlignment="1">
      <alignment horizontal="center" vertical="center" wrapText="1"/>
    </xf>
    <xf numFmtId="0" fontId="14" fillId="0" borderId="26" xfId="0" applyFont="1" applyBorder="1" applyAlignment="1" applyProtection="1">
      <alignment horizontal="center" vertical="center" wrapText="1"/>
      <protection locked="0"/>
    </xf>
    <xf numFmtId="0" fontId="18" fillId="0" borderId="26" xfId="0" applyFont="1" applyBorder="1" applyAlignment="1" applyProtection="1">
      <alignment horizontal="center" vertical="center" wrapText="1"/>
      <protection locked="0"/>
    </xf>
    <xf numFmtId="0" fontId="19" fillId="0" borderId="26" xfId="0" applyFont="1" applyBorder="1" applyAlignment="1" applyProtection="1">
      <alignment horizontal="center" vertical="center"/>
      <protection locked="0"/>
    </xf>
    <xf numFmtId="164" fontId="14" fillId="0" borderId="26" xfId="0" applyNumberFormat="1" applyFont="1" applyBorder="1" applyAlignment="1">
      <alignment horizontal="center" vertical="center" wrapText="1"/>
    </xf>
    <xf numFmtId="164" fontId="0" fillId="0" borderId="26" xfId="0" applyNumberFormat="1" applyBorder="1" applyAlignment="1">
      <alignment horizontal="center" vertical="center" wrapText="1"/>
    </xf>
    <xf numFmtId="164" fontId="0" fillId="0" borderId="26" xfId="0" applyNumberFormat="1" applyBorder="1" applyAlignment="1" applyProtection="1">
      <alignment horizontal="center" vertical="center" wrapText="1"/>
      <protection locked="0"/>
    </xf>
    <xf numFmtId="164" fontId="1" fillId="0" borderId="26" xfId="1" applyNumberFormat="1" applyFont="1" applyBorder="1" applyAlignment="1" applyProtection="1">
      <alignment horizontal="center" vertical="center" wrapText="1"/>
      <protection locked="0"/>
    </xf>
    <xf numFmtId="6" fontId="0" fillId="0" borderId="26" xfId="0" applyNumberFormat="1" applyBorder="1" applyAlignment="1">
      <alignment horizontal="center" vertical="center" wrapText="1"/>
    </xf>
    <xf numFmtId="0" fontId="20" fillId="0" borderId="26" xfId="0" applyFont="1" applyBorder="1" applyAlignment="1" applyProtection="1">
      <alignment horizontal="center" vertical="center"/>
      <protection locked="0"/>
    </xf>
    <xf numFmtId="0" fontId="20" fillId="0" borderId="26" xfId="0" applyFont="1" applyBorder="1" applyAlignment="1" applyProtection="1">
      <alignment horizontal="center" vertical="center" wrapText="1"/>
      <protection locked="0"/>
    </xf>
    <xf numFmtId="0" fontId="21" fillId="0" borderId="26" xfId="0" applyFont="1" applyBorder="1" applyAlignment="1" applyProtection="1">
      <alignment horizontal="center" vertical="center" wrapText="1"/>
      <protection locked="0"/>
    </xf>
    <xf numFmtId="164" fontId="14" fillId="9" borderId="26" xfId="0" applyNumberFormat="1" applyFont="1" applyFill="1" applyBorder="1" applyAlignment="1">
      <alignment horizontal="center" vertical="center" wrapText="1"/>
    </xf>
    <xf numFmtId="164" fontId="3" fillId="0" borderId="26" xfId="0" applyNumberFormat="1" applyFont="1" applyBorder="1" applyAlignment="1" applyProtection="1">
      <alignment horizontal="center" vertical="center" wrapText="1"/>
      <protection locked="0"/>
    </xf>
    <xf numFmtId="0" fontId="14" fillId="9" borderId="26" xfId="0" applyFont="1" applyFill="1" applyBorder="1" applyAlignment="1">
      <alignment horizontal="center" vertical="center" wrapText="1"/>
    </xf>
    <xf numFmtId="2" fontId="14" fillId="8" borderId="26" xfId="2" applyNumberFormat="1" applyFont="1" applyFill="1" applyBorder="1" applyAlignment="1">
      <alignment horizontal="center" vertical="center"/>
    </xf>
    <xf numFmtId="2" fontId="0" fillId="8" borderId="26" xfId="0" applyNumberFormat="1" applyFill="1" applyBorder="1" applyAlignment="1">
      <alignment horizontal="center" vertical="center"/>
    </xf>
    <xf numFmtId="0" fontId="22" fillId="0" borderId="26" xfId="0" applyFont="1" applyBorder="1" applyAlignment="1">
      <alignment horizontal="center" vertical="center" wrapText="1"/>
    </xf>
    <xf numFmtId="6" fontId="22" fillId="0" borderId="26" xfId="0" applyNumberFormat="1" applyFont="1" applyBorder="1" applyAlignment="1">
      <alignment horizontal="center" vertical="center" wrapText="1"/>
    </xf>
    <xf numFmtId="0" fontId="14" fillId="0" borderId="29"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164" fontId="22" fillId="0" borderId="26" xfId="0" applyNumberFormat="1" applyFont="1" applyBorder="1" applyAlignment="1">
      <alignment horizontal="center" vertical="center" wrapText="1"/>
    </xf>
    <xf numFmtId="0" fontId="0" fillId="0" borderId="29" xfId="0" applyBorder="1" applyAlignment="1" applyProtection="1">
      <alignment horizontal="center" vertical="center"/>
      <protection locked="0"/>
    </xf>
    <xf numFmtId="0" fontId="14" fillId="0" borderId="29" xfId="0" applyFont="1" applyBorder="1" applyAlignment="1">
      <alignment horizontal="center" vertical="center" wrapText="1"/>
    </xf>
    <xf numFmtId="0" fontId="0" fillId="9" borderId="29" xfId="0" applyFill="1" applyBorder="1" applyAlignment="1">
      <alignment horizontal="center" vertical="center" wrapText="1"/>
    </xf>
    <xf numFmtId="0" fontId="0" fillId="0" borderId="29" xfId="0" applyBorder="1" applyAlignment="1">
      <alignment horizontal="center" vertical="center"/>
    </xf>
    <xf numFmtId="9" fontId="14" fillId="8" borderId="29" xfId="0" applyNumberFormat="1" applyFont="1" applyFill="1" applyBorder="1" applyAlignment="1">
      <alignment horizontal="center" vertical="center"/>
    </xf>
    <xf numFmtId="9" fontId="0" fillId="8" borderId="29" xfId="0" applyNumberFormat="1" applyFill="1" applyBorder="1" applyAlignment="1">
      <alignment horizontal="center" vertical="center"/>
    </xf>
    <xf numFmtId="9" fontId="0" fillId="0" borderId="29" xfId="0" applyNumberFormat="1" applyBorder="1" applyAlignment="1" applyProtection="1">
      <alignment horizontal="center" vertical="center"/>
      <protection locked="0"/>
    </xf>
    <xf numFmtId="0" fontId="14" fillId="0" borderId="29" xfId="2" applyNumberFormat="1" applyFont="1" applyBorder="1" applyAlignment="1" applyProtection="1">
      <alignment horizontal="center" vertical="center"/>
      <protection locked="0"/>
    </xf>
    <xf numFmtId="0" fontId="14" fillId="0" borderId="29" xfId="0" applyFont="1"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14" fillId="0" borderId="33" xfId="0" applyFont="1" applyBorder="1" applyAlignment="1" applyProtection="1">
      <alignment horizontal="center" vertical="center" wrapText="1"/>
      <protection locked="0"/>
    </xf>
    <xf numFmtId="0" fontId="14" fillId="0" borderId="29" xfId="0" applyFont="1" applyBorder="1" applyAlignment="1" applyProtection="1">
      <alignment horizontal="center" vertical="center" wrapText="1"/>
      <protection locked="0"/>
    </xf>
    <xf numFmtId="0" fontId="0" fillId="8" borderId="29" xfId="0" applyFill="1" applyBorder="1" applyAlignment="1">
      <alignment horizontal="center" vertical="center"/>
    </xf>
    <xf numFmtId="0" fontId="8" fillId="0" borderId="29" xfId="0" applyFont="1" applyBorder="1" applyAlignment="1" applyProtection="1">
      <alignment horizontal="center" vertical="center" wrapText="1"/>
      <protection locked="0"/>
    </xf>
    <xf numFmtId="0" fontId="20" fillId="0" borderId="2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protection locked="0"/>
    </xf>
    <xf numFmtId="0" fontId="23" fillId="0" borderId="29" xfId="0" applyFont="1" applyBorder="1" applyAlignment="1" applyProtection="1">
      <alignment horizontal="center" vertical="center" wrapText="1"/>
      <protection locked="0"/>
    </xf>
    <xf numFmtId="0" fontId="22" fillId="9" borderId="26" xfId="0" applyFont="1" applyFill="1" applyBorder="1" applyAlignment="1">
      <alignment horizontal="center" vertical="center" wrapText="1"/>
    </xf>
    <xf numFmtId="165" fontId="22" fillId="9" borderId="26" xfId="0" applyNumberFormat="1" applyFont="1" applyFill="1" applyBorder="1" applyAlignment="1">
      <alignment horizontal="center" vertical="center" wrapText="1"/>
    </xf>
    <xf numFmtId="0" fontId="0" fillId="0" borderId="30" xfId="0" applyBorder="1" applyAlignment="1" applyProtection="1">
      <alignment horizontal="center" vertical="center"/>
      <protection locked="0"/>
    </xf>
    <xf numFmtId="0" fontId="14" fillId="0" borderId="30" xfId="0" applyFont="1" applyBorder="1" applyAlignment="1">
      <alignment horizontal="center" vertical="center" wrapText="1"/>
    </xf>
    <xf numFmtId="0" fontId="0" fillId="9" borderId="30" xfId="0" applyFill="1" applyBorder="1" applyAlignment="1">
      <alignment horizontal="center" vertical="center" wrapText="1"/>
    </xf>
    <xf numFmtId="0" fontId="0" fillId="0" borderId="30" xfId="0" applyBorder="1" applyAlignment="1">
      <alignment horizontal="center" vertical="center"/>
    </xf>
    <xf numFmtId="9" fontId="14" fillId="8" borderId="30" xfId="0" applyNumberFormat="1" applyFont="1" applyFill="1" applyBorder="1" applyAlignment="1">
      <alignment horizontal="center" vertical="center"/>
    </xf>
    <xf numFmtId="9" fontId="0" fillId="8" borderId="30" xfId="0" applyNumberFormat="1" applyFill="1" applyBorder="1" applyAlignment="1">
      <alignment horizontal="center" vertical="center"/>
    </xf>
    <xf numFmtId="0" fontId="14" fillId="0" borderId="30" xfId="2" applyNumberFormat="1" applyFont="1" applyBorder="1" applyAlignment="1" applyProtection="1">
      <alignment horizontal="center" vertical="center"/>
      <protection locked="0"/>
    </xf>
    <xf numFmtId="0" fontId="14" fillId="0" borderId="30" xfId="0" applyFont="1"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14" fillId="0" borderId="35" xfId="0" applyFont="1" applyBorder="1" applyAlignment="1" applyProtection="1">
      <alignment horizontal="center" vertical="center" wrapText="1"/>
      <protection locked="0"/>
    </xf>
    <xf numFmtId="0" fontId="14" fillId="0" borderId="30" xfId="0" applyFont="1" applyBorder="1" applyAlignment="1" applyProtection="1">
      <alignment horizontal="center" vertical="center" wrapText="1"/>
      <protection locked="0"/>
    </xf>
    <xf numFmtId="0" fontId="0" fillId="8" borderId="30" xfId="0" applyFill="1" applyBorder="1" applyAlignment="1">
      <alignment horizontal="center" vertical="center"/>
    </xf>
    <xf numFmtId="0" fontId="8" fillId="0" borderId="30" xfId="0" applyFont="1" applyBorder="1" applyAlignment="1" applyProtection="1">
      <alignment horizontal="center" vertical="center" wrapText="1"/>
      <protection locked="0"/>
    </xf>
    <xf numFmtId="0" fontId="8" fillId="0" borderId="30" xfId="0" applyFont="1" applyBorder="1" applyAlignment="1" applyProtection="1">
      <alignment horizontal="center" vertical="center"/>
      <protection locked="0"/>
    </xf>
    <xf numFmtId="0" fontId="23" fillId="0" borderId="30" xfId="0" applyFont="1" applyBorder="1" applyAlignment="1" applyProtection="1">
      <alignment horizontal="center" vertical="center" wrapText="1"/>
      <protection locked="0"/>
    </xf>
    <xf numFmtId="165" fontId="14" fillId="9" borderId="26" xfId="0" applyNumberFormat="1" applyFont="1" applyFill="1" applyBorder="1" applyAlignment="1">
      <alignment horizontal="center" vertical="center" wrapText="1"/>
    </xf>
    <xf numFmtId="164" fontId="0" fillId="0" borderId="0" xfId="0" applyNumberFormat="1" applyAlignment="1" applyProtection="1">
      <alignment horizontal="center" vertical="center" wrapText="1"/>
      <protection locked="0"/>
    </xf>
    <xf numFmtId="0" fontId="22" fillId="0" borderId="26" xfId="0" applyFont="1" applyBorder="1" applyAlignment="1">
      <alignment horizontal="center" vertical="center" wrapText="1"/>
    </xf>
    <xf numFmtId="0" fontId="0" fillId="10" borderId="26" xfId="0" applyFill="1" applyBorder="1" applyAlignment="1" applyProtection="1">
      <alignment horizontal="center" vertical="center" wrapText="1"/>
      <protection locked="0"/>
    </xf>
    <xf numFmtId="9" fontId="14" fillId="0" borderId="26" xfId="2" applyFont="1" applyBorder="1" applyAlignment="1" applyProtection="1">
      <alignment horizontal="center" vertical="center"/>
      <protection locked="0"/>
    </xf>
    <xf numFmtId="0" fontId="14" fillId="0" borderId="26" xfId="0" applyFont="1" applyBorder="1" applyAlignment="1" applyProtection="1">
      <alignment horizontal="center" vertical="center"/>
      <protection locked="0"/>
    </xf>
    <xf numFmtId="0" fontId="23" fillId="0" borderId="26" xfId="0" applyFont="1" applyBorder="1" applyAlignment="1" applyProtection="1">
      <alignment horizontal="center" vertical="center" wrapText="1"/>
      <protection locked="0"/>
    </xf>
    <xf numFmtId="9" fontId="0" fillId="0" borderId="26" xfId="2" applyFont="1" applyBorder="1" applyAlignment="1" applyProtection="1">
      <alignment horizontal="center" vertical="center"/>
      <protection locked="0"/>
    </xf>
    <xf numFmtId="0" fontId="0" fillId="0" borderId="0" xfId="0" applyAlignment="1" applyProtection="1">
      <alignment horizontal="center" vertical="center" wrapText="1"/>
      <protection locked="0"/>
    </xf>
    <xf numFmtId="0" fontId="0" fillId="0" borderId="36" xfId="0"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5" fillId="11" borderId="0" xfId="0" applyFont="1" applyFill="1" applyAlignment="1" applyProtection="1">
      <alignment horizontal="center" vertical="center"/>
      <protection locked="0"/>
    </xf>
    <xf numFmtId="164" fontId="5" fillId="11" borderId="0" xfId="0" applyNumberFormat="1" applyFont="1" applyFill="1" applyAlignment="1" applyProtection="1">
      <alignment horizontal="center" vertical="center"/>
      <protection locked="0"/>
    </xf>
    <xf numFmtId="164" fontId="4" fillId="0" borderId="0" xfId="0" applyNumberFormat="1" applyFont="1" applyAlignment="1" applyProtection="1">
      <alignment horizontal="center" vertical="center"/>
      <protection locked="0"/>
    </xf>
    <xf numFmtId="0" fontId="0" fillId="0" borderId="0" xfId="0" applyAlignment="1" applyProtection="1">
      <alignment horizontal="center" vertical="center" wrapText="1"/>
      <protection locked="0"/>
    </xf>
    <xf numFmtId="164" fontId="0" fillId="0" borderId="0" xfId="0" applyNumberFormat="1" applyAlignment="1" applyProtection="1">
      <alignment horizontal="center" vertical="center"/>
      <protection locked="0"/>
    </xf>
    <xf numFmtId="0" fontId="0" fillId="0" borderId="0" xfId="0" applyAlignment="1" applyProtection="1">
      <alignment vertical="center" wrapText="1"/>
      <protection locked="0"/>
    </xf>
  </cellXfs>
  <cellStyles count="3">
    <cellStyle name="Moneda" xfId="1" builtinId="4"/>
    <cellStyle name="Normal" xfId="0" builtinId="0"/>
    <cellStyle name="Porcentaje" xfId="2" builtinId="5"/>
  </cellStyles>
  <dxfs count="12">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2846784</xdr:colOff>
      <xdr:row>5</xdr:row>
      <xdr:rowOff>912019</xdr:rowOff>
    </xdr:from>
    <xdr:ext cx="65" cy="172227"/>
    <xdr:sp macro="" textlink="">
      <xdr:nvSpPr>
        <xdr:cNvPr id="2" name="CuadroTexto 1">
          <a:extLst>
            <a:ext uri="{FF2B5EF4-FFF2-40B4-BE49-F238E27FC236}">
              <a16:creationId xmlns:a16="http://schemas.microsoft.com/office/drawing/2014/main" id="{3DCAA856-3C61-462D-BB68-AFCED11C0D77}"/>
            </a:ext>
          </a:extLst>
        </xdr:cNvPr>
        <xdr:cNvSpPr txBox="1"/>
      </xdr:nvSpPr>
      <xdr:spPr>
        <a:xfrm>
          <a:off x="10193734" y="468391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5</xdr:col>
      <xdr:colOff>2846784</xdr:colOff>
      <xdr:row>4</xdr:row>
      <xdr:rowOff>912019</xdr:rowOff>
    </xdr:from>
    <xdr:ext cx="65" cy="172227"/>
    <xdr:sp macro="" textlink="">
      <xdr:nvSpPr>
        <xdr:cNvPr id="3" name="CuadroTexto 2">
          <a:extLst>
            <a:ext uri="{FF2B5EF4-FFF2-40B4-BE49-F238E27FC236}">
              <a16:creationId xmlns:a16="http://schemas.microsoft.com/office/drawing/2014/main" id="{374BEB82-DE4F-41A2-963B-83638B4A177B}"/>
            </a:ext>
          </a:extLst>
        </xdr:cNvPr>
        <xdr:cNvSpPr txBox="1"/>
      </xdr:nvSpPr>
      <xdr:spPr>
        <a:xfrm>
          <a:off x="10193734" y="279796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wsDr>
</file>

<file path=xl/persons/person.xml><?xml version="1.0" encoding="utf-8"?>
<personList xmlns="http://schemas.microsoft.com/office/spreadsheetml/2018/threadedcomments" xmlns:x="http://schemas.openxmlformats.org/spreadsheetml/2006/main">
  <person displayName="Diana Belem Olvera Guerrero" id="{CF6B2925-A414-4A28-B6FA-AED6BDB12487}" userId="S::dbolvera@sesna.gob.mx::8f01aac0-06c9-4ce8-ae9c-7177df020924" providerId="AD"/>
  <person displayName="Ramiro Antonio Maravilla Flores" id="{82421212-6E09-4CDB-8B69-BFB21ECCE262}" userId="S::rmaravilla@sesna.gob.mx::c299169d-e482-473a-9f24-e1d028c30409"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L6" dT="2024-07-09T22:59:44.21" personId="{CF6B2925-A414-4A28-B6FA-AED6BDB12487}" id="{C4BA7A38-12B2-4F22-84F0-30EE54A83B52}">
    <text xml:space="preserve">El área solicito un ajuste en la meta considerando el desempeño registrado durante el primer semestre del año en curso. Por tal motivo ajustó su meta de 10% programado inicialmente a 22% para este periodo.
</text>
  </threadedComment>
  <threadedComment ref="G7" dT="2024-04-15T19:12:08.53" personId="{CF6B2925-A414-4A28-B6FA-AED6BDB12487}" id="{9F450D6F-0F7A-4E63-9224-62FA355197B6}">
    <text>La FM se determinó trimestral considerando que en el PASH se registro de esta manera.</text>
  </threadedComment>
  <threadedComment ref="BX7" dT="2024-05-13T19:37:47.38" personId="{82421212-6E09-4CDB-8B69-BFB21ECCE262}" id="{BDCF9CD4-2F4C-4DD6-B205-865DEF7EB4B0}">
    <text>Se modificó a la 33401 para que sea capacitación.</text>
  </threadedComment>
  <threadedComment ref="BZ7" dT="2024-05-13T19:38:37.74" personId="{82421212-6E09-4CDB-8B69-BFB21ECCE262}" id="{12FB2113-79B8-40BF-AD74-05E02E630BBC}">
    <text>Se pretende tener dos cursos:
1. Género y anticorrupción
2. Media Training</text>
  </threadedComment>
  <threadedComment ref="BZ8" dT="2024-02-13T19:35:25.68" personId="{82421212-6E09-4CDB-8B69-BFB21ECCE262}" id="{421E0A47-6735-474E-B4F7-99D36E2DE172}">
    <text>Esta cifra se moficará porque X empezó a cobrar por la verificación</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26531-B6EA-49F9-8EFE-8272C5D20732}">
  <sheetPr codeName="Hoja7">
    <pageSetUpPr fitToPage="1"/>
  </sheetPr>
  <dimension ref="A1:EE18"/>
  <sheetViews>
    <sheetView tabSelected="1" view="pageBreakPreview" zoomScale="70" zoomScaleNormal="30" zoomScaleSheetLayoutView="70" workbookViewId="0">
      <pane xSplit="7" ySplit="3" topLeftCell="BI5" activePane="bottomRight" state="frozen"/>
      <selection pane="topRight" activeCell="H1" sqref="H1"/>
      <selection pane="bottomLeft" activeCell="A4" sqref="A4"/>
      <selection pane="bottomRight" activeCell="AW5" sqref="AW5"/>
    </sheetView>
  </sheetViews>
  <sheetFormatPr baseColWidth="10" defaultColWidth="11.453125" defaultRowHeight="26.25" customHeight="1"/>
  <cols>
    <col min="1" max="1" width="17.1796875" style="50" customWidth="1"/>
    <col min="2" max="2" width="9.26953125" style="50" customWidth="1"/>
    <col min="3" max="3" width="26.7265625" style="133" customWidth="1"/>
    <col min="4" max="4" width="28.7265625" style="133" customWidth="1"/>
    <col min="5" max="5" width="27.453125" style="133" customWidth="1"/>
    <col min="6" max="6" width="36.54296875" style="133" customWidth="1"/>
    <col min="7" max="7" width="12.81640625" style="133" customWidth="1"/>
    <col min="8" max="8" width="12" style="133" customWidth="1"/>
    <col min="9" max="9" width="11.7265625" style="133" customWidth="1"/>
    <col min="10" max="10" width="13.1796875" style="133" customWidth="1"/>
    <col min="11" max="11" width="31.453125" style="50" customWidth="1"/>
    <col min="12" max="12" width="26.26953125" style="50" customWidth="1"/>
    <col min="13" max="13" width="35.453125" style="50" customWidth="1"/>
    <col min="14" max="14" width="12" style="50" customWidth="1"/>
    <col min="15" max="15" width="12.453125" style="50" customWidth="1"/>
    <col min="16" max="17" width="12.7265625" style="50" customWidth="1"/>
    <col min="18" max="18" width="21.81640625" style="50" customWidth="1"/>
    <col min="19" max="19" width="19.26953125" style="50" customWidth="1"/>
    <col min="20" max="20" width="11.81640625" style="50" customWidth="1"/>
    <col min="21" max="23" width="14.7265625" style="50" customWidth="1"/>
    <col min="24" max="24" width="12.7265625" style="50" customWidth="1"/>
    <col min="25" max="25" width="12.81640625" style="50" customWidth="1"/>
    <col min="26" max="26" width="39" style="50" customWidth="1"/>
    <col min="27" max="27" width="30.81640625" style="50" customWidth="1"/>
    <col min="28" max="28" width="22.1796875" style="50" customWidth="1"/>
    <col min="29" max="29" width="18.1796875" style="50" hidden="1" customWidth="1"/>
    <col min="30" max="30" width="22.1796875" style="50" hidden="1" customWidth="1"/>
    <col min="31" max="31" width="12.81640625" style="50" hidden="1" customWidth="1"/>
    <col min="32" max="32" width="16.453125" style="50" hidden="1" customWidth="1"/>
    <col min="33" max="33" width="22.81640625" style="50" hidden="1" customWidth="1"/>
    <col min="34" max="34" width="14.1796875" style="50" hidden="1" customWidth="1"/>
    <col min="35" max="35" width="13.453125" style="50" hidden="1" customWidth="1"/>
    <col min="36" max="36" width="14.453125" style="50" hidden="1" customWidth="1"/>
    <col min="37" max="37" width="33.7265625" style="50" hidden="1" customWidth="1"/>
    <col min="38" max="38" width="42.81640625" style="135" hidden="1" customWidth="1"/>
    <col min="39" max="39" width="36.453125" style="135" hidden="1" customWidth="1"/>
    <col min="40" max="40" width="20.1796875" style="135" hidden="1" customWidth="1"/>
    <col min="41" max="41" width="21.26953125" style="135" hidden="1" customWidth="1"/>
    <col min="42" max="42" width="12.453125" style="50" customWidth="1"/>
    <col min="43" max="43" width="14.81640625" style="50" customWidth="1"/>
    <col min="44" max="44" width="13.1796875" style="50" customWidth="1"/>
    <col min="45" max="45" width="14.81640625" style="50" customWidth="1"/>
    <col min="46" max="46" width="16.81640625" style="50" customWidth="1"/>
    <col min="47" max="47" width="12.81640625" style="50" customWidth="1"/>
    <col min="48" max="48" width="35.81640625" style="50" customWidth="1"/>
    <col min="49" max="49" width="48.26953125" style="135" customWidth="1"/>
    <col min="50" max="50" width="31.7265625" style="135" customWidth="1"/>
    <col min="51" max="51" width="40" style="135" customWidth="1"/>
    <col min="52" max="52" width="20.81640625" style="135" customWidth="1"/>
    <col min="53" max="53" width="12.453125" style="50" customWidth="1"/>
    <col min="54" max="56" width="13" style="50" customWidth="1"/>
    <col min="57" max="57" width="16.81640625" style="50" customWidth="1"/>
    <col min="58" max="58" width="12.81640625" style="50" customWidth="1"/>
    <col min="59" max="59" width="29.26953125" style="50" customWidth="1"/>
    <col min="60" max="60" width="38" style="135" customWidth="1"/>
    <col min="61" max="61" width="29.7265625" style="135" customWidth="1"/>
    <col min="62" max="62" width="25.1796875" style="135" customWidth="1"/>
    <col min="63" max="63" width="20.81640625" style="135" customWidth="1"/>
    <col min="64" max="69" width="12.7265625" style="50" customWidth="1"/>
    <col min="70" max="70" width="25.26953125" style="50" customWidth="1"/>
    <col min="71" max="71" width="22.81640625" style="135" customWidth="1"/>
    <col min="72" max="72" width="22.26953125" style="135" customWidth="1"/>
    <col min="73" max="73" width="20.7265625" style="135" hidden="1" customWidth="1"/>
    <col min="74" max="74" width="20.81640625" style="135" customWidth="1"/>
    <col min="75" max="77" width="33.1796875" style="50" customWidth="1"/>
    <col min="78" max="78" width="33.1796875" style="140" customWidth="1"/>
    <col min="79" max="79" width="25.26953125" style="140" customWidth="1"/>
    <col min="80" max="80" width="36.453125" style="50" customWidth="1"/>
    <col min="81" max="91" width="15.7265625" style="50" customWidth="1"/>
    <col min="92" max="92" width="14.453125" style="50" customWidth="1"/>
    <col min="93" max="134" width="11.453125" style="50" customWidth="1"/>
    <col min="135" max="135" width="28" style="50" bestFit="1" customWidth="1"/>
    <col min="136" max="16384" width="11.453125" style="50"/>
  </cols>
  <sheetData>
    <row r="1" spans="1:135" s="12" customFormat="1" ht="16">
      <c r="A1" s="1" t="s">
        <v>0</v>
      </c>
      <c r="B1" s="2"/>
      <c r="C1" s="2"/>
      <c r="D1" s="2"/>
      <c r="E1" s="2"/>
      <c r="F1" s="2"/>
      <c r="G1" s="2"/>
      <c r="H1" s="2"/>
      <c r="I1" s="2"/>
      <c r="J1" s="2"/>
      <c r="K1" s="2"/>
      <c r="L1" s="2"/>
      <c r="M1" s="3"/>
      <c r="N1" s="4" t="s">
        <v>1</v>
      </c>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6"/>
      <c r="CO1" s="7" t="s">
        <v>2</v>
      </c>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9"/>
      <c r="DY1" s="10" t="s">
        <v>3</v>
      </c>
      <c r="DZ1" s="10"/>
      <c r="EA1" s="10"/>
      <c r="EB1" s="10"/>
      <c r="EC1" s="10" t="s">
        <v>4</v>
      </c>
      <c r="ED1" s="10"/>
      <c r="EE1" s="11"/>
    </row>
    <row r="2" spans="1:135" s="12" customFormat="1" ht="16">
      <c r="A2" s="13"/>
      <c r="B2" s="13"/>
      <c r="C2" s="14"/>
      <c r="D2" s="15" t="s">
        <v>5</v>
      </c>
      <c r="E2" s="16"/>
      <c r="F2" s="16"/>
      <c r="G2" s="16"/>
      <c r="H2" s="16"/>
      <c r="I2" s="16"/>
      <c r="J2" s="16"/>
      <c r="K2" s="16"/>
      <c r="L2" s="16"/>
      <c r="M2" s="17"/>
      <c r="N2" s="18" t="s">
        <v>6</v>
      </c>
      <c r="O2" s="18"/>
      <c r="P2" s="18"/>
      <c r="Q2" s="18"/>
      <c r="R2" s="18"/>
      <c r="S2" s="19"/>
      <c r="T2" s="7" t="s">
        <v>7</v>
      </c>
      <c r="U2" s="8"/>
      <c r="V2" s="8"/>
      <c r="W2" s="8"/>
      <c r="X2" s="8"/>
      <c r="Y2" s="8"/>
      <c r="Z2" s="8"/>
      <c r="AA2" s="8"/>
      <c r="AB2" s="8"/>
      <c r="AC2" s="8"/>
      <c r="AD2" s="9"/>
      <c r="AE2" s="7" t="s">
        <v>8</v>
      </c>
      <c r="AF2" s="8"/>
      <c r="AG2" s="8"/>
      <c r="AH2" s="8"/>
      <c r="AI2" s="8"/>
      <c r="AJ2" s="8"/>
      <c r="AK2" s="8"/>
      <c r="AL2" s="8"/>
      <c r="AM2" s="8"/>
      <c r="AN2" s="8"/>
      <c r="AO2" s="9"/>
      <c r="AP2" s="7" t="s">
        <v>9</v>
      </c>
      <c r="AQ2" s="8"/>
      <c r="AR2" s="8"/>
      <c r="AS2" s="8"/>
      <c r="AT2" s="8"/>
      <c r="AU2" s="8"/>
      <c r="AV2" s="8"/>
      <c r="AW2" s="8"/>
      <c r="AX2" s="8"/>
      <c r="AY2" s="8"/>
      <c r="AZ2" s="9"/>
      <c r="BA2" s="7" t="s">
        <v>10</v>
      </c>
      <c r="BB2" s="8"/>
      <c r="BC2" s="8"/>
      <c r="BD2" s="8"/>
      <c r="BE2" s="8"/>
      <c r="BF2" s="8"/>
      <c r="BG2" s="8"/>
      <c r="BH2" s="8"/>
      <c r="BI2" s="8"/>
      <c r="BJ2" s="8"/>
      <c r="BK2" s="9"/>
      <c r="BL2" s="7" t="s">
        <v>11</v>
      </c>
      <c r="BM2" s="8"/>
      <c r="BN2" s="8"/>
      <c r="BO2" s="8"/>
      <c r="BP2" s="8"/>
      <c r="BQ2" s="8"/>
      <c r="BR2" s="8"/>
      <c r="BS2" s="8"/>
      <c r="BT2" s="8"/>
      <c r="BU2" s="8"/>
      <c r="BV2" s="9"/>
      <c r="BW2" s="20" t="s">
        <v>12</v>
      </c>
      <c r="BX2" s="21"/>
      <c r="BY2" s="21"/>
      <c r="BZ2" s="21"/>
      <c r="CA2" s="21"/>
      <c r="CB2" s="22"/>
      <c r="CC2" s="7" t="s">
        <v>13</v>
      </c>
      <c r="CD2" s="8"/>
      <c r="CE2" s="8"/>
      <c r="CF2" s="8"/>
      <c r="CG2" s="8"/>
      <c r="CH2" s="8"/>
      <c r="CI2" s="8"/>
      <c r="CJ2" s="8"/>
      <c r="CK2" s="8"/>
      <c r="CL2" s="8"/>
      <c r="CM2" s="8"/>
      <c r="CN2" s="9"/>
      <c r="CO2" s="7" t="s">
        <v>14</v>
      </c>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23"/>
      <c r="DY2" s="10"/>
      <c r="DZ2" s="10"/>
      <c r="EA2" s="10"/>
      <c r="EB2" s="10"/>
      <c r="EC2" s="10"/>
      <c r="ED2" s="10"/>
      <c r="EE2" s="24"/>
    </row>
    <row r="3" spans="1:135" s="12" customFormat="1" ht="47.25" customHeight="1" thickBot="1">
      <c r="A3" s="25" t="s">
        <v>15</v>
      </c>
      <c r="B3" s="25" t="s">
        <v>16</v>
      </c>
      <c r="C3" s="25" t="s">
        <v>17</v>
      </c>
      <c r="D3" s="25" t="s">
        <v>18</v>
      </c>
      <c r="E3" s="25" t="s">
        <v>19</v>
      </c>
      <c r="F3" s="25" t="s">
        <v>20</v>
      </c>
      <c r="G3" s="25" t="s">
        <v>21</v>
      </c>
      <c r="H3" s="25" t="s">
        <v>22</v>
      </c>
      <c r="I3" s="25" t="s">
        <v>23</v>
      </c>
      <c r="J3" s="25" t="s">
        <v>24</v>
      </c>
      <c r="K3" s="25" t="s">
        <v>25</v>
      </c>
      <c r="L3" s="25" t="s">
        <v>26</v>
      </c>
      <c r="M3" s="25" t="s">
        <v>27</v>
      </c>
      <c r="N3" s="26" t="s">
        <v>28</v>
      </c>
      <c r="O3" s="26" t="s">
        <v>29</v>
      </c>
      <c r="P3" s="26" t="s">
        <v>30</v>
      </c>
      <c r="Q3" s="26" t="s">
        <v>31</v>
      </c>
      <c r="R3" s="26" t="s">
        <v>32</v>
      </c>
      <c r="S3" s="27" t="s">
        <v>33</v>
      </c>
      <c r="T3" s="28" t="s">
        <v>34</v>
      </c>
      <c r="U3" s="28" t="s">
        <v>35</v>
      </c>
      <c r="V3" s="28" t="s">
        <v>36</v>
      </c>
      <c r="W3" s="28" t="s">
        <v>37</v>
      </c>
      <c r="X3" s="28" t="s">
        <v>38</v>
      </c>
      <c r="Y3" s="28" t="s">
        <v>39</v>
      </c>
      <c r="Z3" s="28" t="s">
        <v>40</v>
      </c>
      <c r="AA3" s="28" t="s">
        <v>41</v>
      </c>
      <c r="AB3" s="28" t="s">
        <v>42</v>
      </c>
      <c r="AC3" s="28" t="s">
        <v>43</v>
      </c>
      <c r="AD3" s="27" t="s">
        <v>33</v>
      </c>
      <c r="AE3" s="28" t="s">
        <v>34</v>
      </c>
      <c r="AF3" s="28" t="s">
        <v>35</v>
      </c>
      <c r="AG3" s="28" t="s">
        <v>36</v>
      </c>
      <c r="AH3" s="28" t="s">
        <v>37</v>
      </c>
      <c r="AI3" s="28" t="s">
        <v>38</v>
      </c>
      <c r="AJ3" s="28" t="s">
        <v>39</v>
      </c>
      <c r="AK3" s="28" t="s">
        <v>40</v>
      </c>
      <c r="AL3" s="28" t="s">
        <v>41</v>
      </c>
      <c r="AM3" s="28" t="s">
        <v>42</v>
      </c>
      <c r="AN3" s="28" t="s">
        <v>43</v>
      </c>
      <c r="AO3" s="27" t="s">
        <v>44</v>
      </c>
      <c r="AP3" s="28" t="s">
        <v>34</v>
      </c>
      <c r="AQ3" s="28" t="s">
        <v>35</v>
      </c>
      <c r="AR3" s="28" t="s">
        <v>36</v>
      </c>
      <c r="AS3" s="28" t="s">
        <v>37</v>
      </c>
      <c r="AT3" s="28" t="s">
        <v>38</v>
      </c>
      <c r="AU3" s="28" t="s">
        <v>39</v>
      </c>
      <c r="AV3" s="28" t="s">
        <v>40</v>
      </c>
      <c r="AW3" s="28" t="s">
        <v>41</v>
      </c>
      <c r="AX3" s="28" t="s">
        <v>42</v>
      </c>
      <c r="AY3" s="28" t="s">
        <v>43</v>
      </c>
      <c r="AZ3" s="29" t="s">
        <v>44</v>
      </c>
      <c r="BA3" s="28" t="s">
        <v>34</v>
      </c>
      <c r="BB3" s="28" t="s">
        <v>35</v>
      </c>
      <c r="BC3" s="28" t="s">
        <v>36</v>
      </c>
      <c r="BD3" s="28" t="s">
        <v>37</v>
      </c>
      <c r="BE3" s="28" t="s">
        <v>38</v>
      </c>
      <c r="BF3" s="28" t="s">
        <v>39</v>
      </c>
      <c r="BG3" s="28" t="s">
        <v>40</v>
      </c>
      <c r="BH3" s="28" t="s">
        <v>41</v>
      </c>
      <c r="BI3" s="28" t="s">
        <v>42</v>
      </c>
      <c r="BJ3" s="28" t="s">
        <v>43</v>
      </c>
      <c r="BK3" s="29" t="s">
        <v>44</v>
      </c>
      <c r="BL3" s="28" t="s">
        <v>34</v>
      </c>
      <c r="BM3" s="28" t="s">
        <v>35</v>
      </c>
      <c r="BN3" s="28" t="s">
        <v>36</v>
      </c>
      <c r="BO3" s="28" t="s">
        <v>37</v>
      </c>
      <c r="BP3" s="28" t="s">
        <v>38</v>
      </c>
      <c r="BQ3" s="28" t="s">
        <v>39</v>
      </c>
      <c r="BR3" s="28" t="s">
        <v>40</v>
      </c>
      <c r="BS3" s="28" t="s">
        <v>41</v>
      </c>
      <c r="BT3" s="28" t="s">
        <v>42</v>
      </c>
      <c r="BU3" s="28" t="s">
        <v>43</v>
      </c>
      <c r="BV3" s="29" t="s">
        <v>44</v>
      </c>
      <c r="BW3" s="28" t="s">
        <v>45</v>
      </c>
      <c r="BX3" s="28" t="s">
        <v>46</v>
      </c>
      <c r="BY3" s="28" t="s">
        <v>47</v>
      </c>
      <c r="BZ3" s="28" t="s">
        <v>48</v>
      </c>
      <c r="CA3" s="28" t="s">
        <v>49</v>
      </c>
      <c r="CB3" s="27" t="s">
        <v>50</v>
      </c>
      <c r="CC3" s="28" t="s">
        <v>51</v>
      </c>
      <c r="CD3" s="28" t="s">
        <v>52</v>
      </c>
      <c r="CE3" s="28" t="s">
        <v>53</v>
      </c>
      <c r="CF3" s="28" t="s">
        <v>54</v>
      </c>
      <c r="CG3" s="28" t="s">
        <v>55</v>
      </c>
      <c r="CH3" s="28" t="s">
        <v>56</v>
      </c>
      <c r="CI3" s="28" t="s">
        <v>57</v>
      </c>
      <c r="CJ3" s="28" t="s">
        <v>58</v>
      </c>
      <c r="CK3" s="28" t="s">
        <v>59</v>
      </c>
      <c r="CL3" s="28" t="s">
        <v>60</v>
      </c>
      <c r="CM3" s="28" t="s">
        <v>61</v>
      </c>
      <c r="CN3" s="28" t="s">
        <v>62</v>
      </c>
      <c r="CO3" s="30" t="s">
        <v>63</v>
      </c>
      <c r="CP3" s="28" t="s">
        <v>64</v>
      </c>
      <c r="CQ3" s="28" t="s">
        <v>65</v>
      </c>
      <c r="CR3" s="31" t="s">
        <v>66</v>
      </c>
      <c r="CS3" s="28" t="s">
        <v>64</v>
      </c>
      <c r="CT3" s="28" t="s">
        <v>65</v>
      </c>
      <c r="CU3" s="31" t="s">
        <v>67</v>
      </c>
      <c r="CV3" s="28" t="s">
        <v>64</v>
      </c>
      <c r="CW3" s="28" t="s">
        <v>65</v>
      </c>
      <c r="CX3" s="31" t="s">
        <v>68</v>
      </c>
      <c r="CY3" s="28" t="s">
        <v>64</v>
      </c>
      <c r="CZ3" s="28" t="s">
        <v>65</v>
      </c>
      <c r="DA3" s="31" t="s">
        <v>69</v>
      </c>
      <c r="DB3" s="28" t="s">
        <v>64</v>
      </c>
      <c r="DC3" s="28" t="s">
        <v>65</v>
      </c>
      <c r="DD3" s="31" t="s">
        <v>70</v>
      </c>
      <c r="DE3" s="28" t="s">
        <v>64</v>
      </c>
      <c r="DF3" s="28" t="s">
        <v>65</v>
      </c>
      <c r="DG3" s="31" t="s">
        <v>71</v>
      </c>
      <c r="DH3" s="28" t="s">
        <v>64</v>
      </c>
      <c r="DI3" s="28" t="s">
        <v>65</v>
      </c>
      <c r="DJ3" s="31" t="s">
        <v>72</v>
      </c>
      <c r="DK3" s="28" t="s">
        <v>64</v>
      </c>
      <c r="DL3" s="28" t="s">
        <v>65</v>
      </c>
      <c r="DM3" s="31" t="s">
        <v>73</v>
      </c>
      <c r="DN3" s="28" t="s">
        <v>64</v>
      </c>
      <c r="DO3" s="28" t="s">
        <v>65</v>
      </c>
      <c r="DP3" s="31" t="s">
        <v>74</v>
      </c>
      <c r="DQ3" s="28" t="s">
        <v>64</v>
      </c>
      <c r="DR3" s="28" t="s">
        <v>65</v>
      </c>
      <c r="DS3" s="31" t="s">
        <v>75</v>
      </c>
      <c r="DT3" s="28" t="s">
        <v>64</v>
      </c>
      <c r="DU3" s="28" t="s">
        <v>65</v>
      </c>
      <c r="DV3" s="32" t="s">
        <v>76</v>
      </c>
      <c r="DW3" s="28" t="s">
        <v>64</v>
      </c>
      <c r="DX3" s="28" t="s">
        <v>65</v>
      </c>
      <c r="DY3" s="33" t="s">
        <v>77</v>
      </c>
      <c r="DZ3" s="33" t="s">
        <v>41</v>
      </c>
      <c r="EA3" s="33" t="s">
        <v>42</v>
      </c>
      <c r="EB3" s="33" t="s">
        <v>43</v>
      </c>
      <c r="EC3" s="33" t="s">
        <v>78</v>
      </c>
      <c r="ED3" s="33" t="s">
        <v>79</v>
      </c>
      <c r="EE3" s="27" t="s">
        <v>44</v>
      </c>
    </row>
    <row r="4" spans="1:135" ht="70" customHeight="1" thickTop="1">
      <c r="A4" s="34" t="s">
        <v>80</v>
      </c>
      <c r="B4" s="35" t="s">
        <v>81</v>
      </c>
      <c r="C4" s="36" t="s">
        <v>82</v>
      </c>
      <c r="D4" s="36" t="s">
        <v>83</v>
      </c>
      <c r="E4" s="36" t="s">
        <v>84</v>
      </c>
      <c r="F4" s="36" t="s">
        <v>85</v>
      </c>
      <c r="G4" s="36" t="s">
        <v>86</v>
      </c>
      <c r="H4" s="36" t="s">
        <v>87</v>
      </c>
      <c r="I4" s="36" t="s">
        <v>88</v>
      </c>
      <c r="J4" s="36" t="s">
        <v>89</v>
      </c>
      <c r="K4" s="36" t="s">
        <v>90</v>
      </c>
      <c r="L4" s="36" t="s">
        <v>91</v>
      </c>
      <c r="M4" s="37" t="s">
        <v>92</v>
      </c>
      <c r="N4" s="38">
        <v>0.93</v>
      </c>
      <c r="O4" s="34"/>
      <c r="P4" s="34">
        <f>IF(ISERROR((-1)*(100-((O4*100)/N4))),"",((-1)*(100-((O4*100)/N4))))</f>
        <v>-100</v>
      </c>
      <c r="Q4" s="34" t="str">
        <f t="shared" ref="Q4:Q11" si="0">IF(ISERROR(IF(M$8="Ascendente",(IF(AND(P4&gt;=(-5),P4&lt;=15),"Aceptable",(IF(AND(P4&gt;=(-10),P4&lt;(-5)),"Riesgo","Crítico")))),(IF(AND(P4&gt;=(-15),P4&lt;=5),"Aceptable",(IF(AND(P4&gt;5,P4&lt;=15),"Riesgo","Crítico")))))),"",(IF(M4="Ascendente",(IF(AND(P4&gt;=(-5),P4&lt;=15),"Aceptable",(IF(AND(P4&gt;=(-10),P4&lt;(-5)),"Riesgo","Crítico")))),(IF(AND(P4&gt;=(-15),P4&lt;=5),"Aceptable",(IF(AND(P4&gt;5,P4&lt;=15),"Riesgo","Crítico")))))))</f>
        <v>Crítico</v>
      </c>
      <c r="R4" s="34"/>
      <c r="S4" s="34"/>
      <c r="T4" s="39"/>
      <c r="U4" s="34"/>
      <c r="V4" s="34"/>
      <c r="W4" s="34"/>
      <c r="X4" s="34" t="str">
        <f t="shared" ref="X4:X10" si="1">IF(ISERROR((-1)*(100-((U4*100)/T4))),"",((-1)*(100-((U4*100)/T4))))</f>
        <v/>
      </c>
      <c r="Y4" s="34" t="str">
        <f t="shared" ref="Y4:Y10" si="2">IF(ISERROR(IF(R$8="Ascendente",(IF(AND(X4&gt;=(-5),X4&lt;=15),"Aceptable",(IF(AND(X4&gt;=(-10),X4&lt;(-5)),"Riesgo","Crítico")))),(IF(AND(X4&gt;=(-15),X4&lt;=5),"Aceptable",(IF(AND(X4&gt;5,X4&lt;=15),"Riesgo","Crítico")))))),"",(IF(R4="Ascendente",(IF(AND(X4&gt;=(-5),X4&lt;=15),"Aceptable",(IF(AND(X4&gt;=(-10),X4&lt;(-5)),"Riesgo","Crítico")))),(IF(AND(X4&gt;=(-15),X4&lt;=5),"Aceptable",(IF(AND(X4&gt;5,X4&lt;=15),"Riesgo","Crítico")))))))</f>
        <v>Crítico</v>
      </c>
      <c r="Z4" s="34"/>
      <c r="AA4" s="34"/>
      <c r="AB4" s="34"/>
      <c r="AC4" s="34"/>
      <c r="AD4" s="40"/>
      <c r="AE4" s="39"/>
      <c r="AF4" s="34"/>
      <c r="AG4" s="34"/>
      <c r="AH4" s="34"/>
      <c r="AI4" s="34" t="str">
        <f t="shared" ref="AI4:AI13" si="3">IF(ISERROR((-1)*(100-((AF4*100)/AE4))),"",((-1)*(100-((AF4*100)/AE4))))</f>
        <v/>
      </c>
      <c r="AJ4" s="34" t="str">
        <f>IF(ISERROR(IF(AD$8="Ascendente",(IF(AND(AI4&gt;=(-5),AI4&lt;=15),"Aceptable",(IF(AND(AI4&gt;=(-10),AI4&lt;(-5)),"Riesgo","Crítico")))),(IF(AND(AI4&gt;=(-15),AI4&lt;=5),"Aceptable",(IF(AND(AI4&gt;5,AI4&lt;=15),"Riesgo","Crítico")))))),"",(IF(AD4="Ascendente",(IF(AND(AI4&gt;=(-5),AI4&lt;=15),"Aceptable",(IF(AND(AI4&gt;=(-10),AI4&lt;(-5)),"Riesgo","Crítico")))),(IF(AND(AI4&gt;=(-15),AI4&lt;=5),"Aceptable",(IF(AND(AI4&gt;5,AI4&lt;=15),"Riesgo","Crítico")))))))</f>
        <v>Crítico</v>
      </c>
      <c r="AK4" s="41"/>
      <c r="AL4" s="42"/>
      <c r="AM4" s="42"/>
      <c r="AN4" s="42"/>
      <c r="AO4" s="42"/>
      <c r="AP4" s="39"/>
      <c r="AQ4" s="34"/>
      <c r="AR4" s="34"/>
      <c r="AS4" s="34"/>
      <c r="AT4" s="34" t="str">
        <f t="shared" ref="AT4:AT13" si="4">IF(ISERROR((-1)*(100-((AQ4*100)/AP4))),"",((-1)*(100-((AQ4*100)/AP4))))</f>
        <v/>
      </c>
      <c r="AU4" s="34" t="str">
        <f t="shared" ref="AU4:AU10" si="5">IF(ISERROR(IF(Z$8="Ascendente",(IF(AND(AT4&gt;=(-5),AT4&lt;=15),"Aceptable",(IF(AND(AT4&gt;=(-10),AT4&lt;(-5)),"Riesgo","Crítico")))),(IF(AND(AT4&gt;=(-15),AT4&lt;=5),"Aceptable",(IF(AND(AT4&gt;5,AT4&lt;=15),"Riesgo","Crítico")))))),"",(IF(Z4="Ascendente",(IF(AND(AT4&gt;=(-5),AT4&lt;=15),"Aceptable",(IF(AND(AT4&gt;=(-10),AT4&lt;(-5)),"Riesgo","Crítico")))),(IF(AND(AT4&gt;=(-15),AT4&lt;=5),"Aceptable",(IF(AND(AT4&gt;5,AT4&lt;=15),"Riesgo","Crítico")))))))</f>
        <v>Crítico</v>
      </c>
      <c r="AV4" s="34"/>
      <c r="AW4" s="43"/>
      <c r="AX4" s="43"/>
      <c r="AY4" s="43"/>
      <c r="AZ4" s="43"/>
      <c r="BA4" s="39"/>
      <c r="BB4" s="34"/>
      <c r="BC4" s="34"/>
      <c r="BD4" s="34"/>
      <c r="BE4" s="34" t="str">
        <f t="shared" ref="BE4:BE13" si="6">IF(ISERROR((-1)*(100-((BB4*100)/BA4))),"",((-1)*(100-((BB4*100)/BA4))))</f>
        <v/>
      </c>
      <c r="BF4" s="34" t="str">
        <f t="shared" ref="BF4:BF11" si="7">IF(ISERROR(IF(AK$8="Ascendente",(IF(AND(BE4&gt;=(-5),BE4&lt;=15),"Aceptable",(IF(AND(BE4&gt;=(-10),BE4&lt;(-5)),"Riesgo","Crítico")))),(IF(AND(BE4&gt;=(-15),BE4&lt;=5),"Aceptable",(IF(AND(BE4&gt;5,BE4&lt;=15),"Riesgo","Crítico")))))),"",(IF(AK4="Ascendente",(IF(AND(BE4&gt;=(-5),BE4&lt;=15),"Aceptable",(IF(AND(BE4&gt;=(-10),BE4&lt;(-5)),"Riesgo","Crítico")))),(IF(AND(BE4&gt;=(-15),BE4&lt;=5),"Aceptable",(IF(AND(BE4&gt;5,BE4&lt;=15),"Riesgo","Crítico")))))))</f>
        <v>Crítico</v>
      </c>
      <c r="BG4" s="34"/>
      <c r="BH4" s="43"/>
      <c r="BI4" s="43"/>
      <c r="BJ4" s="43"/>
      <c r="BK4" s="43"/>
      <c r="BL4" s="38">
        <v>0.87</v>
      </c>
      <c r="BM4" s="44">
        <f>BN4/BO4</f>
        <v>0.8571428571428571</v>
      </c>
      <c r="BN4" s="44">
        <v>6</v>
      </c>
      <c r="BO4" s="44">
        <v>7</v>
      </c>
      <c r="BP4" s="34">
        <f t="shared" ref="BP4:BP13" si="8">IF(ISERROR((-1)*(100-((BM4*100)/BL4))),"",((-1)*(100-((BM4*100)/BL4))))</f>
        <v>-1.477832512315274</v>
      </c>
      <c r="BQ4" s="34" t="str">
        <f t="shared" ref="BQ4:BQ11" si="9">IF(ISERROR(IF(AV$8="Ascendente",(IF(AND(BP4&gt;=(-5),BP4&lt;=15),"Aceptable",(IF(AND(BP4&gt;=(-10),BP4&lt;(-5)),"Riesgo","Crítico")))),(IF(AND(BP4&gt;=(-15),BP4&lt;=5),"Aceptable",(IF(AND(BP4&gt;5,BP4&lt;=15),"Riesgo","Crítico")))))),"",(IF(AV4="Ascendente",(IF(AND(BP4&gt;=(-5),BP4&lt;=15),"Aceptable",(IF(AND(BP4&gt;=(-10),BP4&lt;(-5)),"Riesgo","Crítico")))),(IF(AND(BP4&gt;=(-15),BP4&lt;=5),"Aceptable",(IF(AND(BP4&gt;5,BP4&lt;=15),"Riesgo","Crítico")))))))</f>
        <v>Aceptable</v>
      </c>
      <c r="BR4" s="45" t="s">
        <v>93</v>
      </c>
      <c r="BS4" s="46" t="s">
        <v>94</v>
      </c>
      <c r="BT4" s="47" t="s">
        <v>95</v>
      </c>
      <c r="BU4" s="42"/>
      <c r="BV4" s="42"/>
      <c r="BW4" s="48" t="s">
        <v>96</v>
      </c>
      <c r="BX4" s="48"/>
      <c r="BY4" s="48"/>
      <c r="BZ4" s="48"/>
      <c r="CA4" s="48"/>
      <c r="CB4" s="48"/>
      <c r="CC4" s="49" t="s">
        <v>96</v>
      </c>
      <c r="CD4" s="49"/>
      <c r="CE4" s="49"/>
      <c r="CF4" s="49"/>
      <c r="CG4" s="49"/>
      <c r="CH4" s="49"/>
      <c r="CI4" s="49"/>
      <c r="CJ4" s="49"/>
      <c r="CK4" s="49"/>
      <c r="CL4" s="49"/>
      <c r="CM4" s="49"/>
      <c r="CN4" s="49"/>
      <c r="DY4" s="42"/>
      <c r="DZ4" s="42"/>
      <c r="EA4" s="42"/>
      <c r="EB4" s="43"/>
      <c r="EC4" s="43"/>
      <c r="ED4" s="43"/>
      <c r="EE4" s="34"/>
    </row>
    <row r="5" spans="1:135" ht="148.5" customHeight="1">
      <c r="A5" s="51" t="s">
        <v>97</v>
      </c>
      <c r="B5" s="52" t="s">
        <v>98</v>
      </c>
      <c r="C5" s="53" t="s">
        <v>99</v>
      </c>
      <c r="D5" s="36" t="s">
        <v>100</v>
      </c>
      <c r="E5" s="36" t="s">
        <v>101</v>
      </c>
      <c r="F5" s="54" t="s">
        <v>102</v>
      </c>
      <c r="G5" s="36" t="s">
        <v>103</v>
      </c>
      <c r="H5" s="36" t="s">
        <v>87</v>
      </c>
      <c r="I5" s="36" t="s">
        <v>104</v>
      </c>
      <c r="J5" s="36" t="s">
        <v>89</v>
      </c>
      <c r="K5" s="36" t="s">
        <v>105</v>
      </c>
      <c r="L5" s="36" t="s">
        <v>106</v>
      </c>
      <c r="M5" s="37" t="s">
        <v>92</v>
      </c>
      <c r="N5" s="38">
        <v>0.68</v>
      </c>
      <c r="O5" s="34"/>
      <c r="P5" s="34">
        <v>-100</v>
      </c>
      <c r="Q5" s="34" t="str">
        <f t="shared" si="0"/>
        <v>Crítico</v>
      </c>
      <c r="R5" s="34"/>
      <c r="S5" s="34"/>
      <c r="T5" s="39"/>
      <c r="U5" s="34"/>
      <c r="V5" s="34"/>
      <c r="W5" s="34"/>
      <c r="X5" s="44" t="str">
        <f>IF(ISERROR((-1)*(100-((U5*100)/T5))),"",((-1)*(100-((U5*100)/T5))))</f>
        <v/>
      </c>
      <c r="Y5" s="55" t="str">
        <f>IF(ISERROR(IF(R$14="Ascendente",(IF(AND(X5&gt;=(-5),X5&lt;=15),"Aceptable",(IF(AND(X5&gt;=(-10),X5&lt;(-5)),"Riesgo","Crítico")))),(IF(AND(X5&gt;=(-15),X5&lt;=5),"Aceptable",(IF(AND(X5&gt;5,X5&lt;=15),"Riesgo","Crítico")))))),"",(IF(R5="Ascendente",(IF(AND(X5&gt;=(-5),X5&lt;=15),"Aceptable",(IF(AND(X5&gt;=(-10),X5&lt;(-5)),"Riesgo","Crítico")))),(IF(AND(X5&gt;=(-15),X5&lt;=5),"Aceptable",(IF(AND(X5&gt;5,X5&lt;=15),"Riesgo","Crítico")))))))</f>
        <v>Crítico</v>
      </c>
      <c r="Z5" s="34"/>
      <c r="AA5" s="34"/>
      <c r="AB5" s="34"/>
      <c r="AC5" s="34"/>
      <c r="AD5" s="56"/>
      <c r="AE5" s="38">
        <v>0.68</v>
      </c>
      <c r="AF5" s="34">
        <v>0</v>
      </c>
      <c r="AG5" s="34">
        <v>0</v>
      </c>
      <c r="AH5" s="34">
        <v>0</v>
      </c>
      <c r="AI5" s="34">
        <f t="shared" si="3"/>
        <v>-100</v>
      </c>
      <c r="AJ5" s="34" t="str">
        <f>IF(ISERROR(IF(AD$8="Ascendente",(IF(AND(AI5&gt;=(-5),AI5&lt;=15),"Aceptable",(IF(AND(AI5&gt;=(-10),AI5&lt;(-5)),"Riesgo","Crítico")))),(IF(AND(AI5&gt;=(-15),AI5&lt;=5),"Aceptable",(IF(AND(AI5&gt;5,AI5&lt;=15),"Riesgo","Crítico")))))),"",(IF(AD5="Ascendente",(IF(AND(AI5&gt;=(-5),AI5&lt;=15),"Aceptable",(IF(AND(AI5&gt;=(-10),AI5&lt;(-5)),"Riesgo","Crítico")))),(IF(AND(AI5&gt;=(-15),AI5&lt;=5),"Aceptable",(IF(AND(AI5&gt;5,AI5&lt;=15),"Riesgo","Crítico")))))))</f>
        <v>Crítico</v>
      </c>
      <c r="AK5" s="57" t="s">
        <v>107</v>
      </c>
      <c r="AL5" s="58" t="s">
        <v>108</v>
      </c>
      <c r="AM5" s="59" t="s">
        <v>109</v>
      </c>
      <c r="AN5" s="42"/>
      <c r="AO5" s="42"/>
      <c r="AP5" s="38">
        <v>0.68</v>
      </c>
      <c r="AQ5" s="34">
        <v>0</v>
      </c>
      <c r="AR5" s="34">
        <v>0</v>
      </c>
      <c r="AS5" s="34">
        <v>0</v>
      </c>
      <c r="AT5" s="34">
        <f t="shared" si="4"/>
        <v>-100</v>
      </c>
      <c r="AU5" s="34" t="str">
        <f t="shared" si="5"/>
        <v>Crítico</v>
      </c>
      <c r="AV5" s="41" t="s">
        <v>110</v>
      </c>
      <c r="AW5" s="42" t="s">
        <v>111</v>
      </c>
      <c r="AX5" s="42" t="s">
        <v>112</v>
      </c>
      <c r="AY5" s="43"/>
      <c r="AZ5" s="43"/>
      <c r="BA5" s="39"/>
      <c r="BB5" s="34"/>
      <c r="BC5" s="34"/>
      <c r="BD5" s="34"/>
      <c r="BE5" s="34" t="str">
        <f t="shared" si="6"/>
        <v/>
      </c>
      <c r="BF5" s="34" t="str">
        <f t="shared" si="7"/>
        <v>Crítico</v>
      </c>
      <c r="BG5" s="34"/>
      <c r="BH5" s="43"/>
      <c r="BI5" s="43"/>
      <c r="BJ5" s="43"/>
      <c r="BK5" s="43"/>
      <c r="BL5" s="38">
        <v>0.68</v>
      </c>
      <c r="BM5" s="60">
        <f>+BN5/BO5</f>
        <v>0.83645450713554526</v>
      </c>
      <c r="BN5" s="34">
        <v>13891</v>
      </c>
      <c r="BO5" s="50">
        <v>16607</v>
      </c>
      <c r="BP5" s="34">
        <f t="shared" si="8"/>
        <v>23.008015755227234</v>
      </c>
      <c r="BQ5" s="34" t="str">
        <f t="shared" si="9"/>
        <v>Crítico</v>
      </c>
      <c r="BR5" s="41" t="s">
        <v>113</v>
      </c>
      <c r="BS5" s="42" t="s">
        <v>114</v>
      </c>
      <c r="BT5" s="42" t="s">
        <v>115</v>
      </c>
      <c r="BU5" s="42"/>
      <c r="BV5" s="42"/>
      <c r="BW5" s="36"/>
      <c r="BX5" s="36"/>
      <c r="BY5" s="36"/>
      <c r="BZ5" s="36"/>
      <c r="CA5" s="36"/>
      <c r="CB5" s="36"/>
      <c r="CC5" s="41"/>
      <c r="CD5" s="41"/>
      <c r="CE5" s="41"/>
      <c r="CF5" s="41"/>
      <c r="CG5" s="41"/>
      <c r="CH5" s="41"/>
      <c r="CI5" s="41"/>
      <c r="CJ5" s="41"/>
      <c r="CK5" s="41"/>
      <c r="CL5" s="41"/>
      <c r="CM5" s="41"/>
      <c r="CN5" s="41"/>
      <c r="DY5" s="42"/>
      <c r="DZ5" s="42"/>
      <c r="EA5" s="42"/>
      <c r="EB5" s="43"/>
      <c r="EC5" s="43"/>
      <c r="ED5" s="43"/>
      <c r="EE5" s="34"/>
    </row>
    <row r="6" spans="1:135" ht="132.75" customHeight="1">
      <c r="A6" s="61"/>
      <c r="B6" s="62"/>
      <c r="C6" s="63"/>
      <c r="D6" s="64" t="s">
        <v>116</v>
      </c>
      <c r="E6" s="36" t="s">
        <v>117</v>
      </c>
      <c r="F6" s="54" t="s">
        <v>118</v>
      </c>
      <c r="G6" s="36" t="s">
        <v>103</v>
      </c>
      <c r="H6" s="36" t="s">
        <v>119</v>
      </c>
      <c r="I6" s="36" t="s">
        <v>104</v>
      </c>
      <c r="J6" s="36" t="s">
        <v>89</v>
      </c>
      <c r="K6" s="36" t="s">
        <v>120</v>
      </c>
      <c r="L6" s="36" t="s">
        <v>106</v>
      </c>
      <c r="M6" s="37" t="s">
        <v>92</v>
      </c>
      <c r="N6" s="38">
        <v>0.1</v>
      </c>
      <c r="O6" s="60"/>
      <c r="P6" s="34">
        <f>IF(ISERROR((-1)*(100-((O6*100)/N6))),"",((-1)*(100-((O6*100)/N6))))</f>
        <v>-100</v>
      </c>
      <c r="Q6" s="34" t="str">
        <f t="shared" si="0"/>
        <v>Crítico</v>
      </c>
      <c r="R6" s="65"/>
      <c r="S6" s="34" t="s">
        <v>121</v>
      </c>
      <c r="T6" s="38"/>
      <c r="U6" s="60"/>
      <c r="V6" s="34"/>
      <c r="W6" s="34"/>
      <c r="X6" s="34" t="str">
        <f>IF(ISERROR((-1)*(100-((V6*100)/T6))),"",((-1)*(100-((V6*100)/T6))))</f>
        <v/>
      </c>
      <c r="Y6" s="34" t="str">
        <f t="shared" si="2"/>
        <v>Crítico</v>
      </c>
      <c r="Z6" s="34"/>
      <c r="AA6" s="34"/>
      <c r="AB6" s="34"/>
      <c r="AC6" s="34"/>
      <c r="AD6" s="34"/>
      <c r="AE6" s="38">
        <v>0.04</v>
      </c>
      <c r="AF6" s="34">
        <f>AG6/AH6</f>
        <v>13.873035763630105</v>
      </c>
      <c r="AG6" s="34">
        <f>(((7155-6900)/6900)*100)+(((5898-5728)/5728)*100)+(((1690-1517)/1517)*100)+(((1171-1019)/1019)*100)+(((321-259)/259)*100)+(((24-19)/19)*100)</f>
        <v>83.238214581780625</v>
      </c>
      <c r="AH6" s="34">
        <v>6</v>
      </c>
      <c r="AI6" s="34">
        <f t="shared" si="3"/>
        <v>34582.589409075263</v>
      </c>
      <c r="AJ6" s="34" t="str">
        <f t="shared" ref="AJ6:AJ10" si="10">IF(ISERROR(IF(AD$8="Ascendente",(IF(AND(AI6&gt;=(-5),AI6&lt;=15),"Aceptable",(IF(AND(AI6&gt;=(-10),AI6&lt;(-5)),"Riesgo","Crítico")))),(IF(AND(AI6&gt;=(-15),AI6&lt;=5),"Aceptable",(IF(AND(AI6&gt;5,AI6&lt;=15),"Riesgo","Crítico")))))),"",(IF(AD6="Ascendente",(IF(AND(AI6&gt;=(-5),AI6&lt;=15),"Aceptable",(IF(AND(AI6&gt;=(-10),AI6&lt;(-5)),"Riesgo","Crítico")))),(IF(AND(AI6&gt;=(-15),AI6&lt;=5),"Aceptable",(IF(AND(AI6&gt;5,AI6&lt;=15),"Riesgo","Crítico")))))))</f>
        <v>Crítico</v>
      </c>
      <c r="AK6" s="41" t="s">
        <v>122</v>
      </c>
      <c r="AL6" s="42" t="s">
        <v>123</v>
      </c>
      <c r="AM6" s="42" t="s">
        <v>124</v>
      </c>
      <c r="AN6" s="42"/>
      <c r="AO6" s="42"/>
      <c r="AP6" s="38">
        <v>0.05</v>
      </c>
      <c r="AQ6" s="60">
        <v>0.16</v>
      </c>
      <c r="AR6" s="34" t="s">
        <v>125</v>
      </c>
      <c r="AS6" s="34">
        <v>6</v>
      </c>
      <c r="AT6" s="34">
        <f t="shared" si="4"/>
        <v>220</v>
      </c>
      <c r="AU6" s="34" t="str">
        <f t="shared" si="5"/>
        <v>Crítico</v>
      </c>
      <c r="AV6" s="41" t="s">
        <v>126</v>
      </c>
      <c r="AW6" s="42" t="s">
        <v>127</v>
      </c>
      <c r="AX6" s="42" t="s">
        <v>128</v>
      </c>
      <c r="AY6" s="43"/>
      <c r="AZ6" s="43"/>
      <c r="BA6" s="39"/>
      <c r="BB6" s="34"/>
      <c r="BC6" s="34"/>
      <c r="BD6" s="34"/>
      <c r="BE6" s="34" t="str">
        <f t="shared" si="6"/>
        <v/>
      </c>
      <c r="BF6" s="34" t="str">
        <f t="shared" si="7"/>
        <v>Crítico</v>
      </c>
      <c r="BG6" s="34"/>
      <c r="BH6" s="43"/>
      <c r="BI6" s="43"/>
      <c r="BJ6" s="43"/>
      <c r="BK6" s="43"/>
      <c r="BL6" s="66">
        <v>0.22</v>
      </c>
      <c r="BM6" s="60">
        <f>((2+3+12+16+19+80)/6)*0.01</f>
        <v>0.22</v>
      </c>
      <c r="BN6" s="34" t="s">
        <v>129</v>
      </c>
      <c r="BO6" s="34">
        <v>6</v>
      </c>
      <c r="BP6" s="34">
        <f>IF(ISERROR((-1)*(100-((BM6*100)/BL6))),"",((-1)*(100-((BM6*100)/BL6))))</f>
        <v>0</v>
      </c>
      <c r="BQ6" s="34" t="str">
        <f t="shared" si="9"/>
        <v>Aceptable</v>
      </c>
      <c r="BR6" s="41" t="s">
        <v>130</v>
      </c>
      <c r="BS6" s="42" t="s">
        <v>131</v>
      </c>
      <c r="BT6" s="42" t="s">
        <v>132</v>
      </c>
      <c r="BU6" s="42"/>
      <c r="BV6" s="42"/>
      <c r="BW6" s="48" t="s">
        <v>133</v>
      </c>
      <c r="BX6" s="48"/>
      <c r="BY6" s="48"/>
      <c r="BZ6" s="48"/>
      <c r="CA6" s="48"/>
      <c r="CB6" s="48"/>
      <c r="CC6" s="49" t="s">
        <v>96</v>
      </c>
      <c r="CD6" s="49"/>
      <c r="CE6" s="49"/>
      <c r="CF6" s="49"/>
      <c r="CG6" s="49"/>
      <c r="CH6" s="49"/>
      <c r="CI6" s="49"/>
      <c r="CJ6" s="49"/>
      <c r="CK6" s="49"/>
      <c r="CL6" s="49"/>
      <c r="CM6" s="49"/>
      <c r="CN6" s="49"/>
      <c r="DY6" s="42"/>
      <c r="DZ6" s="42"/>
      <c r="EA6" s="42"/>
      <c r="EB6" s="43"/>
      <c r="EC6" s="42"/>
      <c r="ED6" s="43"/>
      <c r="EE6" s="34"/>
    </row>
    <row r="7" spans="1:135" ht="155.25" customHeight="1">
      <c r="A7" s="41" t="s">
        <v>134</v>
      </c>
      <c r="B7" s="35" t="s">
        <v>98</v>
      </c>
      <c r="C7" s="36" t="s">
        <v>135</v>
      </c>
      <c r="D7" s="36" t="s">
        <v>136</v>
      </c>
      <c r="E7" s="36" t="s">
        <v>137</v>
      </c>
      <c r="F7" s="36" t="s">
        <v>138</v>
      </c>
      <c r="G7" s="67" t="s">
        <v>139</v>
      </c>
      <c r="H7" s="36" t="s">
        <v>87</v>
      </c>
      <c r="I7" s="36" t="s">
        <v>88</v>
      </c>
      <c r="J7" s="36" t="s">
        <v>89</v>
      </c>
      <c r="K7" s="36" t="s">
        <v>140</v>
      </c>
      <c r="L7" s="36" t="s">
        <v>141</v>
      </c>
      <c r="M7" s="37" t="s">
        <v>92</v>
      </c>
      <c r="N7" s="38">
        <v>1</v>
      </c>
      <c r="O7" s="60"/>
      <c r="P7" s="34">
        <f>IF(ISERROR((-1)*(100-((O7*100)/N7))),"",((-1)*(100-((O7*100)/N7))))</f>
        <v>-100</v>
      </c>
      <c r="Q7" s="34" t="str">
        <f t="shared" si="0"/>
        <v>Crítico</v>
      </c>
      <c r="R7" s="34"/>
      <c r="S7" s="34" t="s">
        <v>121</v>
      </c>
      <c r="T7" s="38">
        <v>0.25</v>
      </c>
      <c r="U7" s="60">
        <v>0.25</v>
      </c>
      <c r="V7" s="34" t="s">
        <v>142</v>
      </c>
      <c r="W7" s="34">
        <v>2</v>
      </c>
      <c r="X7" s="34">
        <f>IF(ISERROR((-1)*(100-((U7*100)/T7))),"",((-1)*(100-((U7*100)/T7))))</f>
        <v>0</v>
      </c>
      <c r="Y7" s="34" t="str">
        <f t="shared" si="2"/>
        <v>Aceptable</v>
      </c>
      <c r="Z7" s="68" t="s">
        <v>143</v>
      </c>
      <c r="AA7" s="41" t="s">
        <v>144</v>
      </c>
      <c r="AB7" s="41" t="s">
        <v>145</v>
      </c>
      <c r="AC7" s="34"/>
      <c r="AD7" s="34"/>
      <c r="AE7" s="38">
        <v>0.25</v>
      </c>
      <c r="AF7" s="60">
        <v>0.25</v>
      </c>
      <c r="AG7" s="34">
        <v>4</v>
      </c>
      <c r="AH7" s="34">
        <v>4</v>
      </c>
      <c r="AI7" s="34"/>
      <c r="AJ7" s="34" t="str">
        <f>IF(ISERROR(IF(AD$8="Ascendente",(IF(AND(AI7&gt;=(-5),AI7&lt;=15),"Aceptable",(IF(AND(AI7&gt;=(-10),AI7&lt;(-5)),"Riesgo","Crítico")))),(IF(AND(AI7&gt;=(-15),AI7&lt;=5),"Aceptable",(IF(AND(AI7&gt;5,AI7&lt;=15),"Riesgo","Crítico")))))),"",(IF(AD7="Ascendente",(IF(AND(AI7&gt;=(-5),AI7&lt;=15),"Aceptable",(IF(AND(AI7&gt;=(-10),AI7&lt;(-5)),"Riesgo","Crítico")))),(IF(AND(AI7&gt;=(-15),AI7&lt;=5),"Aceptable",(IF(AND(AI7&gt;5,AI7&lt;=15),"Riesgo","Crítico")))))))</f>
        <v>Aceptable</v>
      </c>
      <c r="AK7" s="57" t="s">
        <v>146</v>
      </c>
      <c r="AL7" s="59" t="s">
        <v>147</v>
      </c>
      <c r="AM7" s="59" t="s">
        <v>148</v>
      </c>
      <c r="AN7" s="42"/>
      <c r="AO7" s="42"/>
      <c r="AP7" s="38">
        <v>0.5</v>
      </c>
      <c r="AQ7" s="60">
        <v>0.5</v>
      </c>
      <c r="AR7" s="34">
        <v>4</v>
      </c>
      <c r="AS7" s="34">
        <v>4</v>
      </c>
      <c r="AT7" s="34">
        <f t="shared" si="4"/>
        <v>0</v>
      </c>
      <c r="AU7" s="34" t="str">
        <f t="shared" si="5"/>
        <v>Aceptable</v>
      </c>
      <c r="AV7" s="69" t="s">
        <v>149</v>
      </c>
      <c r="AW7" s="42" t="s">
        <v>150</v>
      </c>
      <c r="AX7" s="70" t="s">
        <v>148</v>
      </c>
      <c r="AY7" s="43"/>
      <c r="AZ7" s="43"/>
      <c r="BA7" s="38">
        <v>0.75</v>
      </c>
      <c r="BB7" s="60">
        <v>0.75</v>
      </c>
      <c r="BC7" s="34" t="s">
        <v>151</v>
      </c>
      <c r="BD7" s="34">
        <v>2</v>
      </c>
      <c r="BE7" s="34">
        <f t="shared" si="6"/>
        <v>0</v>
      </c>
      <c r="BF7" s="34" t="str">
        <f t="shared" si="7"/>
        <v>Aceptable</v>
      </c>
      <c r="BG7" s="41" t="s">
        <v>152</v>
      </c>
      <c r="BH7" s="42" t="s">
        <v>153</v>
      </c>
      <c r="BI7" s="42" t="s">
        <v>154</v>
      </c>
      <c r="BJ7" s="43" t="s">
        <v>155</v>
      </c>
      <c r="BK7" s="43" t="s">
        <v>155</v>
      </c>
      <c r="BL7" s="38">
        <v>1</v>
      </c>
      <c r="BM7" s="60">
        <v>1</v>
      </c>
      <c r="BN7" s="34">
        <v>2</v>
      </c>
      <c r="BO7" s="34">
        <v>2</v>
      </c>
      <c r="BP7" s="34">
        <f t="shared" si="8"/>
        <v>0</v>
      </c>
      <c r="BQ7" s="34" t="str">
        <f t="shared" si="9"/>
        <v>Aceptable</v>
      </c>
      <c r="BR7" s="41" t="s">
        <v>156</v>
      </c>
      <c r="BS7" s="42" t="s">
        <v>157</v>
      </c>
      <c r="BT7" s="42" t="s">
        <v>158</v>
      </c>
      <c r="BU7" s="42"/>
      <c r="BV7" s="42"/>
      <c r="BW7" s="36" t="s">
        <v>159</v>
      </c>
      <c r="BX7" s="36">
        <v>33301</v>
      </c>
      <c r="BY7" s="36" t="s">
        <v>160</v>
      </c>
      <c r="BZ7" s="71">
        <v>300000</v>
      </c>
      <c r="CA7" s="72">
        <f>+BZ7+BZ8</f>
        <v>330000</v>
      </c>
      <c r="CB7" s="36"/>
      <c r="CC7" s="73"/>
      <c r="CD7" s="73"/>
      <c r="CE7" s="73"/>
      <c r="CF7" s="74"/>
      <c r="CI7" s="74"/>
      <c r="CJ7" s="74"/>
      <c r="CK7" s="74"/>
      <c r="CL7" s="75">
        <v>300000</v>
      </c>
      <c r="CM7" s="74"/>
      <c r="CN7" s="74"/>
      <c r="CO7" s="50">
        <v>0</v>
      </c>
      <c r="CR7" s="50">
        <v>0</v>
      </c>
      <c r="CU7" s="50">
        <v>0</v>
      </c>
      <c r="DY7" s="42"/>
      <c r="DZ7" s="42"/>
      <c r="EA7" s="42"/>
      <c r="EB7" s="43"/>
      <c r="EC7" s="43"/>
      <c r="ED7" s="43"/>
      <c r="EE7" s="41" t="s">
        <v>161</v>
      </c>
    </row>
    <row r="8" spans="1:135" ht="102.75" customHeight="1">
      <c r="A8" s="41" t="s">
        <v>134</v>
      </c>
      <c r="B8" s="35" t="s">
        <v>98</v>
      </c>
      <c r="C8" s="36" t="s">
        <v>162</v>
      </c>
      <c r="D8" s="36" t="s">
        <v>163</v>
      </c>
      <c r="E8" s="67" t="s">
        <v>164</v>
      </c>
      <c r="F8" s="67" t="s">
        <v>165</v>
      </c>
      <c r="G8" s="36" t="s">
        <v>103</v>
      </c>
      <c r="H8" s="36" t="s">
        <v>87</v>
      </c>
      <c r="I8" s="36" t="s">
        <v>88</v>
      </c>
      <c r="J8" s="36" t="s">
        <v>89</v>
      </c>
      <c r="K8" s="36" t="s">
        <v>166</v>
      </c>
      <c r="L8" s="36" t="s">
        <v>167</v>
      </c>
      <c r="M8" s="37" t="s">
        <v>92</v>
      </c>
      <c r="N8" s="38">
        <v>0.95</v>
      </c>
      <c r="O8" s="60"/>
      <c r="P8" s="34">
        <f t="shared" ref="P8:P13" si="11">IF(ISERROR((-1)*(100-((O8*100)/N8))),"",((-1)*(100-((O8*100)/N8))))</f>
        <v>-100</v>
      </c>
      <c r="Q8" s="34" t="str">
        <f t="shared" si="0"/>
        <v>Crítico</v>
      </c>
      <c r="R8" s="65"/>
      <c r="S8" s="34" t="s">
        <v>121</v>
      </c>
      <c r="T8" s="39">
        <v>40</v>
      </c>
      <c r="U8" s="34">
        <v>45</v>
      </c>
      <c r="V8" s="34"/>
      <c r="W8" s="34"/>
      <c r="X8" s="34">
        <f t="shared" si="1"/>
        <v>12.5</v>
      </c>
      <c r="Y8" s="34" t="str">
        <f t="shared" si="2"/>
        <v>Riesgo</v>
      </c>
      <c r="Z8" s="34"/>
      <c r="AA8" s="34"/>
      <c r="AB8" s="34"/>
      <c r="AC8" s="34"/>
      <c r="AD8" s="34"/>
      <c r="AE8" s="38">
        <v>0.95</v>
      </c>
      <c r="AF8" s="34" t="s">
        <v>168</v>
      </c>
      <c r="AG8" s="41" t="s">
        <v>169</v>
      </c>
      <c r="AH8" s="34">
        <v>1</v>
      </c>
      <c r="AI8" s="34"/>
      <c r="AJ8" s="34" t="str">
        <f t="shared" si="10"/>
        <v>Aceptable</v>
      </c>
      <c r="AK8" s="41" t="s">
        <v>170</v>
      </c>
      <c r="AL8" s="42" t="s">
        <v>171</v>
      </c>
      <c r="AM8" s="42" t="s">
        <v>172</v>
      </c>
      <c r="AN8" s="42"/>
      <c r="AO8" s="42"/>
      <c r="AP8" s="38">
        <v>0.95</v>
      </c>
      <c r="AQ8" s="76">
        <v>0.94374999999999998</v>
      </c>
      <c r="AR8" s="76" t="s">
        <v>173</v>
      </c>
      <c r="AS8" s="34">
        <v>1</v>
      </c>
      <c r="AT8" s="34">
        <f>IF(ISERROR((-1)*(100-((AQ8*100)/AP8))),"",((-1)*(100-((AQ8*100)/AP8))))</f>
        <v>-0.65789473684209554</v>
      </c>
      <c r="AU8" s="34" t="str">
        <f t="shared" si="5"/>
        <v>Aceptable</v>
      </c>
      <c r="AV8" s="77" t="s">
        <v>174</v>
      </c>
      <c r="AW8" s="77" t="s">
        <v>175</v>
      </c>
      <c r="AX8" s="77" t="s">
        <v>176</v>
      </c>
      <c r="AY8" s="43"/>
      <c r="AZ8" s="43"/>
      <c r="BA8" s="39"/>
      <c r="BB8" s="34"/>
      <c r="BC8" s="34"/>
      <c r="BD8" s="34"/>
      <c r="BE8" s="34" t="str">
        <f>IF(ISERROR((-1)*(100-((BB8*100)/BA8))),"",((-1)*(100-((BB8*100)/BA8))))</f>
        <v/>
      </c>
      <c r="BF8" s="34" t="str">
        <f t="shared" si="7"/>
        <v>Crítico</v>
      </c>
      <c r="BG8" s="34"/>
      <c r="BH8" s="43"/>
      <c r="BI8" s="43"/>
      <c r="BJ8" s="43"/>
      <c r="BK8" s="43"/>
      <c r="BL8" s="38">
        <v>0.95</v>
      </c>
      <c r="BM8" s="60">
        <v>1</v>
      </c>
      <c r="BN8" s="41" t="s">
        <v>177</v>
      </c>
      <c r="BO8" s="34">
        <v>1</v>
      </c>
      <c r="BP8" s="34">
        <f t="shared" si="8"/>
        <v>5.2631578947368496</v>
      </c>
      <c r="BQ8" s="34" t="str">
        <f>IF(ISERROR(IF(M$8="Ascendente",(IF(AND(BP8&gt;=(-5),BP8&lt;=15),"Aceptable",(IF(AND(BP8&gt;=(-10),BP8&lt;(-5)),"Riesgo","Crítico")))),(IF(AND(BP8&gt;=(-15),BP8&lt;=5),"Aceptable",(IF(AND(BP8&gt;6,BP8&lt;=15),"Riesgo","Crítico")))))),"",(IF(M$8="Ascendente",(IF(AND(BP8&gt;=(-5),BP8&lt;=15),"Aceptable",(IF(AND(BP8&gt;=(-10),BP8&lt;(-5)),"Riesgo","Crítico")))),(IF(AND(BP8&gt;=(-15),BP8&lt;=5),"Aceptable",(IF(AND(BP8&gt;5,BP8&lt;=15),"Riesgo","Crítico")))))))</f>
        <v>Aceptable</v>
      </c>
      <c r="BR8" s="77" t="s">
        <v>178</v>
      </c>
      <c r="BS8" s="77" t="s">
        <v>179</v>
      </c>
      <c r="BT8" s="78" t="s">
        <v>180</v>
      </c>
      <c r="BU8" s="42"/>
      <c r="BV8" s="42"/>
      <c r="BW8" s="67" t="s">
        <v>181</v>
      </c>
      <c r="BX8" s="67">
        <v>32701</v>
      </c>
      <c r="BY8" s="67" t="s">
        <v>182</v>
      </c>
      <c r="BZ8" s="79">
        <v>30000</v>
      </c>
      <c r="CA8" s="72"/>
      <c r="CB8" s="36" t="s">
        <v>183</v>
      </c>
      <c r="CC8" s="73"/>
      <c r="CD8" s="73">
        <v>5000</v>
      </c>
      <c r="CE8" s="73">
        <v>5000</v>
      </c>
      <c r="CF8" s="73">
        <v>5000</v>
      </c>
      <c r="CG8" s="73">
        <v>5000</v>
      </c>
      <c r="CH8" s="73">
        <v>5000</v>
      </c>
      <c r="CI8" s="73">
        <v>5000</v>
      </c>
      <c r="CJ8" s="80">
        <v>5000</v>
      </c>
      <c r="CK8" s="80">
        <v>5000</v>
      </c>
      <c r="CL8" s="80">
        <v>5000</v>
      </c>
      <c r="CM8" s="80">
        <v>5000</v>
      </c>
      <c r="CN8" s="80">
        <v>5000</v>
      </c>
      <c r="CO8" s="50">
        <v>0</v>
      </c>
      <c r="CR8" s="50">
        <v>0</v>
      </c>
      <c r="CU8" s="50">
        <v>0</v>
      </c>
      <c r="DY8" s="42"/>
      <c r="DZ8" s="42"/>
      <c r="EA8" s="42"/>
      <c r="EB8" s="42"/>
      <c r="EC8" s="43"/>
      <c r="ED8" s="43"/>
      <c r="EE8" s="34"/>
    </row>
    <row r="9" spans="1:135" ht="161.25" customHeight="1">
      <c r="A9" s="34" t="s">
        <v>184</v>
      </c>
      <c r="B9" s="34" t="s">
        <v>185</v>
      </c>
      <c r="C9" s="36" t="s">
        <v>186</v>
      </c>
      <c r="D9" s="36" t="s">
        <v>187</v>
      </c>
      <c r="E9" s="36" t="s">
        <v>188</v>
      </c>
      <c r="F9" s="36" t="s">
        <v>189</v>
      </c>
      <c r="G9" s="81" t="s">
        <v>103</v>
      </c>
      <c r="H9" s="36" t="s">
        <v>119</v>
      </c>
      <c r="I9" s="36" t="s">
        <v>190</v>
      </c>
      <c r="J9" s="36" t="s">
        <v>191</v>
      </c>
      <c r="K9" s="36" t="s">
        <v>192</v>
      </c>
      <c r="L9" s="36" t="s">
        <v>193</v>
      </c>
      <c r="M9" s="37" t="s">
        <v>92</v>
      </c>
      <c r="N9" s="82">
        <v>90</v>
      </c>
      <c r="O9" s="60"/>
      <c r="P9" s="34">
        <f t="shared" si="11"/>
        <v>-100</v>
      </c>
      <c r="Q9" s="34" t="str">
        <f t="shared" si="0"/>
        <v>Crítico</v>
      </c>
      <c r="R9" s="65"/>
      <c r="S9" s="34" t="s">
        <v>121</v>
      </c>
      <c r="T9" s="39"/>
      <c r="U9" s="34"/>
      <c r="V9" s="34"/>
      <c r="W9" s="34"/>
      <c r="X9" s="34" t="str">
        <f t="shared" si="1"/>
        <v/>
      </c>
      <c r="Y9" s="34" t="str">
        <f t="shared" si="2"/>
        <v>Crítico</v>
      </c>
      <c r="Z9" s="34"/>
      <c r="AA9" s="34"/>
      <c r="AB9" s="34"/>
      <c r="AC9" s="34"/>
      <c r="AD9" s="34"/>
      <c r="AE9" s="39"/>
      <c r="AF9" s="34"/>
      <c r="AG9" s="34"/>
      <c r="AH9" s="34"/>
      <c r="AI9" s="34" t="str">
        <f t="shared" si="3"/>
        <v/>
      </c>
      <c r="AJ9" s="34" t="str">
        <f t="shared" si="10"/>
        <v>Crítico</v>
      </c>
      <c r="AK9" s="41"/>
      <c r="AL9" s="42"/>
      <c r="AM9" s="42"/>
      <c r="AN9" s="42"/>
      <c r="AO9" s="42"/>
      <c r="AP9" s="83">
        <v>90</v>
      </c>
      <c r="AQ9" s="34">
        <v>0</v>
      </c>
      <c r="AR9" s="34">
        <v>0</v>
      </c>
      <c r="AS9" s="34">
        <v>0</v>
      </c>
      <c r="AT9" s="34">
        <f t="shared" si="4"/>
        <v>-100</v>
      </c>
      <c r="AU9" s="34" t="str">
        <f t="shared" si="5"/>
        <v>Crítico</v>
      </c>
      <c r="AV9" s="41" t="s">
        <v>194</v>
      </c>
      <c r="AW9" s="42" t="s">
        <v>195</v>
      </c>
      <c r="AX9" s="42" t="s">
        <v>196</v>
      </c>
      <c r="AY9" s="43"/>
      <c r="AZ9" s="43"/>
      <c r="BA9" s="39"/>
      <c r="BB9" s="34"/>
      <c r="BC9" s="34"/>
      <c r="BD9" s="34"/>
      <c r="BE9" s="34" t="str">
        <f t="shared" si="6"/>
        <v/>
      </c>
      <c r="BF9" s="34" t="str">
        <f t="shared" si="7"/>
        <v>Crítico</v>
      </c>
      <c r="BG9" s="34"/>
      <c r="BH9" s="43"/>
      <c r="BI9" s="43"/>
      <c r="BJ9" s="43"/>
      <c r="BK9" s="43"/>
      <c r="BL9" s="66" t="s">
        <v>197</v>
      </c>
      <c r="BM9" s="34">
        <f>+(BN9/BO9)*10</f>
        <v>93.549274823354409</v>
      </c>
      <c r="BN9" s="34">
        <v>125777</v>
      </c>
      <c r="BO9" s="34">
        <v>13445</v>
      </c>
      <c r="BP9" s="34">
        <f>IF(ISERROR((-1)*(100-((BM9*100)/BL9))),"",((-1)*(100-((BM9*100)/BL9))))</f>
        <v>3.9436386926160054</v>
      </c>
      <c r="BQ9" s="34" t="str">
        <f t="shared" si="9"/>
        <v>Aceptable</v>
      </c>
      <c r="BR9" s="41" t="s">
        <v>198</v>
      </c>
      <c r="BS9" s="42" t="s">
        <v>199</v>
      </c>
      <c r="BT9" s="42" t="s">
        <v>200</v>
      </c>
      <c r="BU9" s="43"/>
      <c r="BV9" s="42"/>
      <c r="BW9" s="84" t="s">
        <v>201</v>
      </c>
      <c r="BX9" s="84"/>
      <c r="BY9" s="84"/>
      <c r="BZ9" s="85">
        <v>0</v>
      </c>
      <c r="CA9" s="72">
        <f>SUM(BZ9:BZ13)</f>
        <v>305000</v>
      </c>
      <c r="CB9" s="36"/>
      <c r="CC9" s="73"/>
      <c r="CD9" s="73"/>
      <c r="CE9" s="73"/>
      <c r="CF9" s="74"/>
      <c r="CG9" s="74"/>
      <c r="CH9" s="74"/>
      <c r="CI9" s="74"/>
      <c r="CJ9" s="74"/>
      <c r="CK9" s="74"/>
      <c r="CL9" s="74"/>
      <c r="CM9" s="74"/>
      <c r="CN9" s="74"/>
      <c r="DY9" s="42"/>
      <c r="DZ9" s="42"/>
      <c r="EA9" s="42"/>
      <c r="EB9" s="42"/>
      <c r="EC9" s="43"/>
      <c r="ED9" s="43"/>
      <c r="EE9" s="34"/>
    </row>
    <row r="10" spans="1:135" ht="70" customHeight="1">
      <c r="A10" s="34" t="s">
        <v>184</v>
      </c>
      <c r="B10" s="34" t="s">
        <v>185</v>
      </c>
      <c r="C10" s="36" t="s">
        <v>202</v>
      </c>
      <c r="D10" s="36" t="s">
        <v>203</v>
      </c>
      <c r="E10" s="36" t="s">
        <v>204</v>
      </c>
      <c r="F10" s="36" t="s">
        <v>205</v>
      </c>
      <c r="G10" s="36" t="s">
        <v>139</v>
      </c>
      <c r="H10" s="36" t="s">
        <v>87</v>
      </c>
      <c r="I10" s="36" t="s">
        <v>88</v>
      </c>
      <c r="J10" s="36" t="s">
        <v>191</v>
      </c>
      <c r="K10" s="36" t="s">
        <v>206</v>
      </c>
      <c r="L10" s="36" t="s">
        <v>207</v>
      </c>
      <c r="M10" s="37" t="s">
        <v>92</v>
      </c>
      <c r="N10" s="38">
        <v>1</v>
      </c>
      <c r="O10" s="34"/>
      <c r="P10" s="34">
        <f t="shared" si="11"/>
        <v>-100</v>
      </c>
      <c r="Q10" s="34" t="str">
        <f t="shared" si="0"/>
        <v>Crítico</v>
      </c>
      <c r="R10" s="34"/>
      <c r="S10" s="34" t="s">
        <v>121</v>
      </c>
      <c r="T10" s="38">
        <v>0.25</v>
      </c>
      <c r="U10" s="60">
        <v>0.25</v>
      </c>
      <c r="V10" s="34">
        <v>1</v>
      </c>
      <c r="W10" s="34">
        <v>4</v>
      </c>
      <c r="X10" s="34">
        <f t="shared" si="1"/>
        <v>0</v>
      </c>
      <c r="Y10" s="34" t="str">
        <f t="shared" si="2"/>
        <v>Aceptable</v>
      </c>
      <c r="Z10" s="86" t="s">
        <v>208</v>
      </c>
      <c r="AA10" s="86" t="s">
        <v>209</v>
      </c>
      <c r="AB10" s="34" t="s">
        <v>210</v>
      </c>
      <c r="AC10" s="34"/>
      <c r="AD10" s="34"/>
      <c r="AE10" s="38"/>
      <c r="AF10" s="34"/>
      <c r="AG10" s="34"/>
      <c r="AH10" s="34"/>
      <c r="AI10" s="34" t="str">
        <f t="shared" si="3"/>
        <v/>
      </c>
      <c r="AJ10" s="34" t="str">
        <f t="shared" si="10"/>
        <v>Crítico</v>
      </c>
      <c r="AK10" s="41"/>
      <c r="AL10" s="42"/>
      <c r="AM10" s="42"/>
      <c r="AN10" s="42"/>
      <c r="AO10" s="42"/>
      <c r="AP10" s="38">
        <v>0.5</v>
      </c>
      <c r="AQ10" s="60">
        <v>0.5</v>
      </c>
      <c r="AR10" s="34">
        <v>2</v>
      </c>
      <c r="AS10" s="34">
        <v>4</v>
      </c>
      <c r="AT10" s="34">
        <f t="shared" si="4"/>
        <v>0</v>
      </c>
      <c r="AU10" s="34" t="str">
        <f t="shared" si="5"/>
        <v>Aceptable</v>
      </c>
      <c r="AV10" s="41" t="s">
        <v>211</v>
      </c>
      <c r="AW10" s="42" t="s">
        <v>212</v>
      </c>
      <c r="AX10" s="42" t="s">
        <v>213</v>
      </c>
      <c r="AY10" s="42"/>
      <c r="AZ10" s="42"/>
      <c r="BA10" s="38">
        <v>0.75</v>
      </c>
      <c r="BB10" s="60">
        <v>0.75</v>
      </c>
      <c r="BC10" s="34">
        <v>3</v>
      </c>
      <c r="BD10" s="34">
        <v>4</v>
      </c>
      <c r="BE10" s="34">
        <f t="shared" si="6"/>
        <v>0</v>
      </c>
      <c r="BF10" s="34" t="str">
        <f t="shared" si="7"/>
        <v>Aceptable</v>
      </c>
      <c r="BG10" s="41" t="s">
        <v>214</v>
      </c>
      <c r="BH10" s="87" t="s">
        <v>215</v>
      </c>
      <c r="BI10" s="42" t="s">
        <v>216</v>
      </c>
      <c r="BJ10" s="43" t="s">
        <v>155</v>
      </c>
      <c r="BK10" s="43" t="s">
        <v>155</v>
      </c>
      <c r="BL10" s="38">
        <v>1</v>
      </c>
      <c r="BM10" s="60">
        <v>1</v>
      </c>
      <c r="BN10" s="34">
        <v>4</v>
      </c>
      <c r="BO10" s="34">
        <v>4</v>
      </c>
      <c r="BP10" s="34">
        <f t="shared" si="8"/>
        <v>0</v>
      </c>
      <c r="BQ10" s="34" t="str">
        <f t="shared" si="9"/>
        <v>Aceptable</v>
      </c>
      <c r="BR10" s="41" t="s">
        <v>217</v>
      </c>
      <c r="BS10" s="87" t="s">
        <v>218</v>
      </c>
      <c r="BT10" s="42" t="s">
        <v>219</v>
      </c>
      <c r="BU10" s="42"/>
      <c r="BV10" s="42"/>
      <c r="BW10" s="84" t="s">
        <v>201</v>
      </c>
      <c r="BX10" s="84"/>
      <c r="BY10" s="84"/>
      <c r="BZ10" s="88"/>
      <c r="CA10" s="72"/>
      <c r="CB10" s="36"/>
      <c r="CC10" s="73"/>
      <c r="CD10" s="73"/>
      <c r="CE10" s="73"/>
      <c r="CF10" s="74"/>
      <c r="CG10" s="74"/>
      <c r="CH10" s="74"/>
      <c r="CI10" s="74"/>
      <c r="CJ10" s="74"/>
      <c r="CK10" s="74"/>
      <c r="CL10" s="74"/>
      <c r="CM10" s="74"/>
      <c r="CN10" s="74"/>
      <c r="DY10" s="42"/>
      <c r="DZ10" s="42"/>
      <c r="EA10" s="42"/>
      <c r="EB10" s="43"/>
      <c r="EC10" s="43"/>
      <c r="ED10" s="43"/>
      <c r="EE10" s="41" t="s">
        <v>220</v>
      </c>
    </row>
    <row r="11" spans="1:135" ht="57.75" customHeight="1">
      <c r="A11" s="89" t="s">
        <v>184</v>
      </c>
      <c r="B11" s="89" t="s">
        <v>185</v>
      </c>
      <c r="C11" s="53" t="s">
        <v>221</v>
      </c>
      <c r="D11" s="53" t="s">
        <v>222</v>
      </c>
      <c r="E11" s="53" t="s">
        <v>223</v>
      </c>
      <c r="F11" s="90" t="s">
        <v>224</v>
      </c>
      <c r="G11" s="91" t="s">
        <v>139</v>
      </c>
      <c r="H11" s="53" t="s">
        <v>87</v>
      </c>
      <c r="I11" s="53" t="s">
        <v>104</v>
      </c>
      <c r="J11" s="53" t="s">
        <v>225</v>
      </c>
      <c r="K11" s="53" t="s">
        <v>226</v>
      </c>
      <c r="L11" s="53" t="s">
        <v>227</v>
      </c>
      <c r="M11" s="92" t="s">
        <v>92</v>
      </c>
      <c r="N11" s="93">
        <v>1</v>
      </c>
      <c r="O11" s="89"/>
      <c r="P11" s="89">
        <f>IF(ISERROR((-1)*(100-((O11*100)/N11))),"",((-1)*(100-((O11*100)/N11))))</f>
        <v>-100</v>
      </c>
      <c r="Q11" s="89" t="str">
        <f t="shared" si="0"/>
        <v>Crítico</v>
      </c>
      <c r="R11" s="89"/>
      <c r="S11" s="89" t="s">
        <v>121</v>
      </c>
      <c r="T11" s="94">
        <v>1</v>
      </c>
      <c r="U11" s="95">
        <v>1</v>
      </c>
      <c r="V11" s="96">
        <v>8</v>
      </c>
      <c r="W11" s="97">
        <v>8</v>
      </c>
      <c r="X11" s="98">
        <f>IF(ISERROR((-1)*(100-((U11*100)/T11))),"",((-1)*(100-((U11*100)/T11))))</f>
        <v>0</v>
      </c>
      <c r="Y11" s="99" t="str">
        <f>IF(ISERROR(IF(R$14="Ascendente",(IF(AND(X11&gt;=(-5),X11&lt;=15),"Aceptable",(IF(AND(X11&gt;=(-10),X11&lt;(-5)),"Riesgo","Crítico")))),(IF(AND(X11&gt;=(-15),X11&lt;=5),"Aceptable",(IF(AND(X11&gt;5,X11&lt;=15),"Riesgo","Crítico")))))),"",(IF(R11="Ascendente",(IF(AND(X11&gt;=(-5),X11&lt;=15),"Aceptable",(IF(AND(X11&gt;=(-10),X11&lt;(-5)),"Riesgo","Crítico")))),(IF(AND(X11&gt;=(-15),X11&lt;=5),"Aceptable",(IF(AND(X11&gt;5,X11&lt;=15),"Riesgo","Crítico")))))))</f>
        <v>Aceptable</v>
      </c>
      <c r="Z11" s="100" t="s">
        <v>228</v>
      </c>
      <c r="AA11" s="101" t="s">
        <v>229</v>
      </c>
      <c r="AB11" s="101" t="s">
        <v>145</v>
      </c>
      <c r="AC11" s="89"/>
      <c r="AD11" s="89"/>
      <c r="AE11" s="102"/>
      <c r="AF11" s="89"/>
      <c r="AG11" s="89"/>
      <c r="AH11" s="89"/>
      <c r="AI11" s="89" t="str">
        <f t="shared" si="3"/>
        <v/>
      </c>
      <c r="AJ11" s="89" t="str">
        <f>IF(ISERROR(IF(AD$8="Ascendente",(IF(AND(AI11&gt;=(-5),AI11&lt;=15),"Aceptable",(IF(AND(AI11&gt;=(-10),AI11&lt;(-5)),"Riesgo","Crítico")))),(IF(AND(AI11&gt;=(-15),AI11&lt;=5),"Aceptable",(IF(AND(AI11&gt;5,AI11&lt;=15),"Riesgo","Crítico")))))),"",(IF(AD11="Ascendente",(IF(AND(AI11&gt;=(-5),AI11&lt;=15),"Aceptable",(IF(AND(AI11&gt;=(-10),AI11&lt;(-5)),"Riesgo","Crítico")))),(IF(AND(AI11&gt;=(-15),AI11&lt;=5),"Aceptable",(IF(AND(AI11&gt;5,AI11&lt;=15),"Riesgo","Crítico")))))))</f>
        <v>Crítico</v>
      </c>
      <c r="AK11" s="51"/>
      <c r="AL11" s="103"/>
      <c r="AM11" s="103"/>
      <c r="AN11" s="103"/>
      <c r="AO11" s="103"/>
      <c r="AP11" s="94">
        <v>1</v>
      </c>
      <c r="AQ11" s="95">
        <v>1</v>
      </c>
      <c r="AR11" s="89">
        <v>5</v>
      </c>
      <c r="AS11" s="89">
        <v>5</v>
      </c>
      <c r="AT11" s="89">
        <f t="shared" si="4"/>
        <v>0</v>
      </c>
      <c r="AU11" s="89" t="str">
        <f>IF(ISERROR(IF(Z$8="Ascendente",(IF(AND(AT11&gt;=(-5),AT11&lt;=15),"Aceptable",(IF(AND(AT11&gt;=(-10),AT11&lt;(-5)),"Riesgo","Crítico")))),(IF(AND(AT11&gt;=(-15),AT11&lt;=5),"Aceptable",(IF(AND(AT11&gt;5,AT11&lt;=15),"Riesgo","Crítico")))))),"",(IF(Z11="Ascendente",(IF(AND(AT11&gt;=(-5),AT11&lt;=15),"Aceptable",(IF(AND(AT11&gt;=(-10),AT11&lt;(-5)),"Riesgo","Crítico")))),(IF(AND(AT11&gt;=(-15),AT11&lt;=5),"Aceptable",(IF(AND(AT11&gt;5,AT11&lt;=15),"Riesgo","Crítico")))))))</f>
        <v>Aceptable</v>
      </c>
      <c r="AV11" s="51" t="s">
        <v>230</v>
      </c>
      <c r="AW11" s="103" t="s">
        <v>231</v>
      </c>
      <c r="AX11" s="103" t="s">
        <v>232</v>
      </c>
      <c r="AY11" s="103"/>
      <c r="AZ11" s="103"/>
      <c r="BA11" s="94">
        <v>1</v>
      </c>
      <c r="BB11" s="95">
        <v>1</v>
      </c>
      <c r="BC11" s="89">
        <v>4</v>
      </c>
      <c r="BD11" s="89">
        <v>4</v>
      </c>
      <c r="BE11" s="89">
        <f t="shared" si="6"/>
        <v>0</v>
      </c>
      <c r="BF11" s="89" t="str">
        <f t="shared" si="7"/>
        <v>Aceptable</v>
      </c>
      <c r="BG11" s="104" t="s">
        <v>233</v>
      </c>
      <c r="BH11" s="103" t="s">
        <v>234</v>
      </c>
      <c r="BI11" s="103" t="s">
        <v>235</v>
      </c>
      <c r="BJ11" s="105" t="s">
        <v>155</v>
      </c>
      <c r="BK11" s="106" t="s">
        <v>236</v>
      </c>
      <c r="BL11" s="94">
        <v>1</v>
      </c>
      <c r="BM11" s="95">
        <v>1</v>
      </c>
      <c r="BN11" s="89">
        <v>4</v>
      </c>
      <c r="BO11" s="89">
        <v>4</v>
      </c>
      <c r="BP11" s="89">
        <f t="shared" si="8"/>
        <v>0</v>
      </c>
      <c r="BQ11" s="89" t="str">
        <f t="shared" si="9"/>
        <v>Aceptable</v>
      </c>
      <c r="BR11" s="51" t="s">
        <v>237</v>
      </c>
      <c r="BS11" s="103" t="s">
        <v>238</v>
      </c>
      <c r="BT11" s="103" t="s">
        <v>239</v>
      </c>
      <c r="BU11" s="103"/>
      <c r="BV11" s="103"/>
      <c r="BW11" s="107" t="s">
        <v>240</v>
      </c>
      <c r="BX11" s="107">
        <v>33903</v>
      </c>
      <c r="BY11" s="107" t="s">
        <v>241</v>
      </c>
      <c r="BZ11" s="108">
        <v>100000</v>
      </c>
      <c r="CA11" s="72"/>
      <c r="CB11" s="36"/>
      <c r="CC11" s="73"/>
      <c r="CD11" s="73"/>
      <c r="CE11" s="73"/>
      <c r="CF11" s="74"/>
      <c r="CG11" s="74"/>
      <c r="CH11" s="74"/>
      <c r="CI11" s="74"/>
      <c r="CJ11" s="74"/>
      <c r="CK11" s="74"/>
      <c r="CL11" s="74"/>
      <c r="CM11" s="74"/>
      <c r="CN11" s="85">
        <v>100000</v>
      </c>
      <c r="CO11" s="50">
        <v>0</v>
      </c>
      <c r="CR11" s="50">
        <v>0</v>
      </c>
      <c r="CU11" s="50">
        <v>0</v>
      </c>
      <c r="DY11" s="42"/>
      <c r="DZ11" s="42"/>
      <c r="EA11" s="42"/>
      <c r="EB11" s="42"/>
      <c r="EC11" s="43"/>
      <c r="ED11" s="43"/>
      <c r="EE11" s="41"/>
    </row>
    <row r="12" spans="1:135" ht="51.75" customHeight="1">
      <c r="A12" s="109"/>
      <c r="B12" s="109"/>
      <c r="C12" s="63"/>
      <c r="D12" s="63"/>
      <c r="E12" s="63"/>
      <c r="F12" s="110"/>
      <c r="G12" s="111"/>
      <c r="H12" s="63"/>
      <c r="I12" s="63"/>
      <c r="J12" s="63"/>
      <c r="K12" s="63"/>
      <c r="L12" s="63"/>
      <c r="M12" s="112"/>
      <c r="N12" s="113"/>
      <c r="O12" s="109"/>
      <c r="P12" s="109"/>
      <c r="Q12" s="109"/>
      <c r="R12" s="109"/>
      <c r="S12" s="109"/>
      <c r="T12" s="114"/>
      <c r="U12" s="109"/>
      <c r="V12" s="115"/>
      <c r="W12" s="116"/>
      <c r="X12" s="117"/>
      <c r="Y12" s="118"/>
      <c r="Z12" s="119"/>
      <c r="AA12" s="120"/>
      <c r="AB12" s="120"/>
      <c r="AC12" s="109"/>
      <c r="AD12" s="109"/>
      <c r="AE12" s="121"/>
      <c r="AF12" s="109"/>
      <c r="AG12" s="109"/>
      <c r="AH12" s="109"/>
      <c r="AI12" s="109"/>
      <c r="AJ12" s="109"/>
      <c r="AK12" s="61"/>
      <c r="AL12" s="122"/>
      <c r="AM12" s="122"/>
      <c r="AN12" s="122"/>
      <c r="AO12" s="122"/>
      <c r="AP12" s="114"/>
      <c r="AQ12" s="109"/>
      <c r="AR12" s="109"/>
      <c r="AS12" s="109"/>
      <c r="AT12" s="109"/>
      <c r="AU12" s="109"/>
      <c r="AV12" s="61"/>
      <c r="AW12" s="122"/>
      <c r="AX12" s="122"/>
      <c r="AY12" s="122"/>
      <c r="AZ12" s="122"/>
      <c r="BA12" s="114"/>
      <c r="BB12" s="109"/>
      <c r="BC12" s="109"/>
      <c r="BD12" s="109"/>
      <c r="BE12" s="109"/>
      <c r="BF12" s="109"/>
      <c r="BG12" s="61"/>
      <c r="BH12" s="122"/>
      <c r="BI12" s="122"/>
      <c r="BJ12" s="123"/>
      <c r="BK12" s="124"/>
      <c r="BL12" s="114"/>
      <c r="BM12" s="109"/>
      <c r="BN12" s="109"/>
      <c r="BO12" s="109"/>
      <c r="BP12" s="109"/>
      <c r="BQ12" s="109"/>
      <c r="BR12" s="61"/>
      <c r="BS12" s="122"/>
      <c r="BT12" s="122"/>
      <c r="BU12" s="122"/>
      <c r="BV12" s="122"/>
      <c r="BW12" s="107" t="s">
        <v>242</v>
      </c>
      <c r="BX12" s="81">
        <v>32301</v>
      </c>
      <c r="BY12" s="81" t="s">
        <v>243</v>
      </c>
      <c r="BZ12" s="125">
        <v>130000</v>
      </c>
      <c r="CA12" s="72"/>
      <c r="CB12" s="36"/>
      <c r="CC12" s="73"/>
      <c r="CD12" s="73"/>
      <c r="CE12" s="126"/>
      <c r="CF12" s="85">
        <v>130000</v>
      </c>
      <c r="CG12" s="74"/>
      <c r="CH12" s="74"/>
      <c r="CI12" s="74"/>
      <c r="CJ12" s="74"/>
      <c r="CK12" s="74"/>
      <c r="CL12" s="74"/>
      <c r="CM12" s="74"/>
      <c r="CN12" s="85"/>
      <c r="CO12" s="50">
        <v>0</v>
      </c>
      <c r="CR12" s="50">
        <v>0</v>
      </c>
      <c r="CU12" s="50">
        <v>0</v>
      </c>
      <c r="DY12" s="42"/>
      <c r="DZ12" s="42"/>
      <c r="EA12" s="42"/>
      <c r="EB12" s="42"/>
      <c r="EC12" s="43"/>
      <c r="ED12" s="43"/>
      <c r="EE12" s="41"/>
    </row>
    <row r="13" spans="1:135" ht="151.5" customHeight="1">
      <c r="A13" s="34" t="s">
        <v>184</v>
      </c>
      <c r="B13" s="34" t="s">
        <v>185</v>
      </c>
      <c r="C13" s="127" t="s">
        <v>244</v>
      </c>
      <c r="D13" s="36" t="s">
        <v>245</v>
      </c>
      <c r="E13" s="67" t="s">
        <v>246</v>
      </c>
      <c r="F13" s="36" t="s">
        <v>247</v>
      </c>
      <c r="G13" s="36" t="s">
        <v>139</v>
      </c>
      <c r="H13" s="36" t="s">
        <v>87</v>
      </c>
      <c r="I13" s="36" t="s">
        <v>88</v>
      </c>
      <c r="J13" s="36" t="s">
        <v>225</v>
      </c>
      <c r="K13" s="36" t="s">
        <v>248</v>
      </c>
      <c r="L13" s="36" t="s">
        <v>249</v>
      </c>
      <c r="M13" s="37" t="s">
        <v>92</v>
      </c>
      <c r="N13" s="38">
        <v>1</v>
      </c>
      <c r="O13" s="34"/>
      <c r="P13" s="34">
        <f t="shared" si="11"/>
        <v>-100</v>
      </c>
      <c r="Q13" s="34" t="str">
        <f>IF(ISERROR(IF(M$8="Ascendente",(IF(AND(P13&gt;=(-5),P13&lt;=15),"Aceptable",(IF(AND(P13&gt;=(-10),P13&lt;(-5)),"Riesgo","Crítico")))),(IF(AND(P13&gt;=(-15),P13&lt;=5),"Aceptable",(IF(AND(P13&gt;5,P13&lt;=15),"Riesgo","Crítico")))))),"",(IF(M13="Ascendente",(IF(AND(P13&gt;=(-5),P13&lt;=15),"Aceptable",(IF(AND(P13&gt;=(-10),P13&lt;(-5)),"Riesgo","Crítico")))),(IF(AND(P13&gt;=(-15),P13&lt;=5),"Aceptable",(IF(AND(P13&gt;5,P13&lt;=15),"Riesgo","Crítico")))))))</f>
        <v>Crítico</v>
      </c>
      <c r="R13" s="65"/>
      <c r="S13" s="128"/>
      <c r="T13" s="38">
        <v>0.25</v>
      </c>
      <c r="U13" s="129">
        <v>0.25</v>
      </c>
      <c r="V13" s="130">
        <v>1</v>
      </c>
      <c r="W13" s="130">
        <v>4</v>
      </c>
      <c r="X13" s="44">
        <f>IF(ISERROR((-1)*(100-((U13*100)/T13))),"",((-1)*(100-((U13*100)/T13))))</f>
        <v>0</v>
      </c>
      <c r="Y13" s="55" t="str">
        <f>IF(ISERROR(IF(R$14="Ascendente",(IF(AND(X13&gt;=(-5),X13&lt;=15),"Aceptable",(IF(AND(X13&gt;=(-10),X13&lt;(-5)),"Riesgo","Crítico")))),(IF(AND(X13&gt;=(-15),X13&lt;=5),"Aceptable",(IF(AND(X13&gt;5,X13&lt;=15),"Riesgo","Crítico")))))),"",(IF(R13="Ascendente",(IF(AND(X13&gt;=(-5),X13&lt;=15),"Aceptable",(IF(AND(X13&gt;=(-10),X13&lt;(-5)),"Riesgo","Crítico")))),(IF(AND(X13&gt;=(-15),X13&lt;=5),"Aceptable",(IF(AND(X13&gt;5,X13&lt;=15),"Riesgo","Crítico")))))))</f>
        <v>Aceptable</v>
      </c>
      <c r="Z13" s="68" t="s">
        <v>250</v>
      </c>
      <c r="AA13" s="68" t="s">
        <v>251</v>
      </c>
      <c r="AB13" s="68" t="s">
        <v>145</v>
      </c>
      <c r="AC13" s="34"/>
      <c r="AD13" s="34"/>
      <c r="AE13" s="39"/>
      <c r="AF13" s="34"/>
      <c r="AG13" s="34"/>
      <c r="AH13" s="34"/>
      <c r="AI13" s="34" t="str">
        <f t="shared" si="3"/>
        <v/>
      </c>
      <c r="AJ13" s="34" t="str">
        <f>IF(ISERROR(IF(AD$8="Ascendente",(IF(AND(AI13&gt;=(-5),AI13&lt;=15),"Aceptable",(IF(AND(AI13&gt;=(-10),AI13&lt;(-5)),"Riesgo","Crítico")))),(IF(AND(AI13&gt;=(-15),AI13&lt;=5),"Aceptable",(IF(AND(AI13&gt;5,AI13&lt;=15),"Riesgo","Crítico")))))),"",(IF(AD13="Ascendente",(IF(AND(AI13&gt;=(-5),AI13&lt;=15),"Aceptable",(IF(AND(AI13&gt;=(-10),AI13&lt;(-5)),"Riesgo","Crítico")))),(IF(AND(AI13&gt;=(-15),AI13&lt;=5),"Aceptable",(IF(AND(AI13&gt;5,AI13&lt;=15),"Riesgo","Crítico")))))))</f>
        <v>Crítico</v>
      </c>
      <c r="AK13" s="41"/>
      <c r="AL13" s="42"/>
      <c r="AM13" s="42"/>
      <c r="AN13" s="42"/>
      <c r="AO13" s="42"/>
      <c r="AP13" s="38">
        <v>0.5</v>
      </c>
      <c r="AQ13" s="60">
        <v>0.25</v>
      </c>
      <c r="AR13" s="34">
        <v>1</v>
      </c>
      <c r="AS13" s="34">
        <v>4</v>
      </c>
      <c r="AT13" s="34">
        <f t="shared" si="4"/>
        <v>-50</v>
      </c>
      <c r="AU13" s="34" t="str">
        <f>IF(ISERROR(IF(Z$8="Ascendente",(IF(AND(AT13&gt;=(-5),AT13&lt;=15),"Aceptable",(IF(AND(AT13&gt;=(-10),AT13&lt;(-5)),"Riesgo","Crítico")))),(IF(AND(AT13&gt;=(-15),AT13&lt;=5),"Aceptable",(IF(AND(AT13&gt;5,AT13&lt;=15),"Riesgo","Crítico")))))),"",(IF(Z13="Ascendente",(IF(AND(AT13&gt;=(-5),AT13&lt;=15),"Aceptable",(IF(AND(AT13&gt;=(-10),AT13&lt;(-5)),"Riesgo","Crítico")))),(IF(AND(AT13&gt;=(-15),AT13&lt;=5),"Aceptable",(IF(AND(AT13&gt;5,AT13&lt;=15),"Riesgo","Crítico")))))))</f>
        <v>Crítico</v>
      </c>
      <c r="AV13" s="41" t="s">
        <v>252</v>
      </c>
      <c r="AW13" s="42" t="s">
        <v>253</v>
      </c>
      <c r="AX13" s="42" t="s">
        <v>254</v>
      </c>
      <c r="AY13" s="42"/>
      <c r="AZ13" s="42"/>
      <c r="BA13" s="38">
        <v>0.75</v>
      </c>
      <c r="BB13" s="60">
        <v>0.25</v>
      </c>
      <c r="BC13" s="34">
        <v>1</v>
      </c>
      <c r="BD13" s="34">
        <v>4</v>
      </c>
      <c r="BE13" s="34">
        <f t="shared" si="6"/>
        <v>-66.666666666666657</v>
      </c>
      <c r="BF13" s="34" t="str">
        <f>IF(ISERROR(IF(AK$8="Ascendente",(IF(AND(BE13&gt;=(-5),BE13&lt;=15),"Aceptable",(IF(AND(BE13&gt;=(-10),BE13&lt;(-5)),"Riesgo","Crítico")))),(IF(AND(BE13&gt;=(-15),BE13&lt;=5),"Aceptable",(IF(AND(BE13&gt;5,BE13&lt;=15),"Riesgo","Crítico")))))),"",(IF(AK13="Ascendente",(IF(AND(BE13&gt;=(-5),BE13&lt;=15),"Aceptable",(IF(AND(BE13&gt;=(-10),BE13&lt;(-5)),"Riesgo","Crítico")))),(IF(AND(BE13&gt;=(-15),BE13&lt;=5),"Aceptable",(IF(AND(BE13&gt;5,BE13&lt;=15),"Riesgo","Crítico")))))))</f>
        <v>Crítico</v>
      </c>
      <c r="BG13" s="41" t="s">
        <v>252</v>
      </c>
      <c r="BH13" s="42" t="s">
        <v>253</v>
      </c>
      <c r="BI13" s="42" t="s">
        <v>255</v>
      </c>
      <c r="BJ13" s="43" t="s">
        <v>155</v>
      </c>
      <c r="BK13" s="131" t="s">
        <v>236</v>
      </c>
      <c r="BL13" s="38">
        <v>1</v>
      </c>
      <c r="BM13" s="132">
        <v>0.25</v>
      </c>
      <c r="BN13" s="34">
        <v>1</v>
      </c>
      <c r="BO13" s="34">
        <v>4</v>
      </c>
      <c r="BP13" s="34">
        <f t="shared" si="8"/>
        <v>-75</v>
      </c>
      <c r="BQ13" s="34" t="str">
        <f>IF(ISERROR(IF(AV$8="Ascendente",(IF(AND(BP13&gt;=(-5),BP13&lt;=15),"Aceptable",(IF(AND(BP13&gt;=(-10),BP13&lt;(-5)),"Riesgo","Crítico")))),(IF(AND(BP13&gt;=(-15),BP13&lt;=5),"Aceptable",(IF(AND(BP13&gt;5,BP13&lt;=15),"Riesgo","Crítico")))))),"",(IF(AV13="Ascendente",(IF(AND(BP13&gt;=(-5),BP13&lt;=15),"Aceptable",(IF(AND(BP13&gt;=(-10),BP13&lt;(-5)),"Riesgo","Crítico")))),(IF(AND(BP13&gt;=(-15),BP13&lt;=5),"Aceptable",(IF(AND(BP13&gt;5,BP13&lt;=15),"Riesgo","Crítico")))))))</f>
        <v>Crítico</v>
      </c>
      <c r="BR13" s="41" t="s">
        <v>256</v>
      </c>
      <c r="BS13" s="42" t="s">
        <v>253</v>
      </c>
      <c r="BT13" s="42" t="s">
        <v>255</v>
      </c>
      <c r="BU13" s="42"/>
      <c r="BV13" s="42"/>
      <c r="BW13" s="107" t="s">
        <v>257</v>
      </c>
      <c r="BX13" s="107">
        <v>33301</v>
      </c>
      <c r="BY13" s="107" t="s">
        <v>160</v>
      </c>
      <c r="BZ13" s="108">
        <v>75000</v>
      </c>
      <c r="CA13" s="72"/>
      <c r="CB13" s="36"/>
      <c r="CC13" s="73"/>
      <c r="CE13" s="73"/>
      <c r="CG13" s="85">
        <v>75000</v>
      </c>
      <c r="CH13" s="74"/>
      <c r="CI13" s="74"/>
      <c r="CJ13" s="74"/>
      <c r="CK13" s="74"/>
      <c r="CL13" s="74"/>
      <c r="CM13" s="74"/>
      <c r="CN13" s="74"/>
      <c r="CO13" s="50">
        <v>0</v>
      </c>
      <c r="CR13" s="50">
        <v>0</v>
      </c>
      <c r="CU13" s="50">
        <v>0</v>
      </c>
      <c r="DY13" s="42"/>
      <c r="DZ13" s="42"/>
      <c r="EA13" s="42"/>
      <c r="EB13" s="42"/>
      <c r="EC13" s="43"/>
      <c r="ED13" s="43"/>
      <c r="EE13" s="41"/>
    </row>
    <row r="14" spans="1:135" ht="26.25" customHeight="1">
      <c r="A14" s="133"/>
      <c r="B14" s="133"/>
      <c r="E14" s="134"/>
      <c r="F14" s="134"/>
      <c r="G14" s="134"/>
      <c r="H14" s="134"/>
      <c r="BI14" s="135">
        <v>0</v>
      </c>
      <c r="BY14" s="136" t="s">
        <v>258</v>
      </c>
      <c r="BZ14" s="137">
        <f>SUM(BZ7:BZ13)</f>
        <v>635000</v>
      </c>
      <c r="CA14" s="138">
        <f>CA7+CA9</f>
        <v>635000</v>
      </c>
    </row>
    <row r="15" spans="1:135" ht="26.25" customHeight="1">
      <c r="A15" s="133"/>
      <c r="B15" s="133"/>
      <c r="E15" s="139"/>
      <c r="F15" s="139"/>
      <c r="G15" s="139"/>
      <c r="H15" s="139"/>
    </row>
    <row r="16" spans="1:135" ht="26.25" customHeight="1">
      <c r="D16" s="141"/>
      <c r="E16" s="139"/>
      <c r="F16" s="139"/>
      <c r="G16" s="139"/>
      <c r="H16" s="139"/>
      <c r="I16" s="139"/>
    </row>
    <row r="17" spans="3:48" ht="54" customHeight="1">
      <c r="C17" s="12" t="s">
        <v>259</v>
      </c>
      <c r="D17" s="12" t="s">
        <v>260</v>
      </c>
      <c r="E17" s="12" t="s">
        <v>261</v>
      </c>
      <c r="AR17" s="133" t="s">
        <v>262</v>
      </c>
      <c r="AV17" s="133" t="s">
        <v>263</v>
      </c>
    </row>
    <row r="18" spans="3:48" ht="26.25" customHeight="1">
      <c r="C18" s="12" t="s">
        <v>264</v>
      </c>
      <c r="D18" s="12" t="s">
        <v>264</v>
      </c>
      <c r="E18" s="12" t="s">
        <v>265</v>
      </c>
      <c r="AR18" s="50" t="s">
        <v>264</v>
      </c>
      <c r="AV18" s="50" t="s">
        <v>265</v>
      </c>
    </row>
  </sheetData>
  <sheetProtection formatColumns="0"/>
  <autoFilter ref="A1:EE14" xr:uid="{0249ADF6-EF4A-46C9-9439-DCC8FBF32F33}">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3" showButton="0"/>
    <filterColumn colId="64" showButton="0"/>
    <filterColumn colId="65" showButton="0"/>
    <filterColumn colId="66" showButton="0"/>
    <filterColumn colId="67" showButton="0"/>
    <filterColumn colId="68" showButton="0"/>
    <filterColumn colId="69" showButton="0"/>
    <filterColumn colId="70" showButton="0"/>
    <filterColumn colId="71" showButton="0"/>
    <filterColumn colId="72" showButton="0"/>
    <filterColumn colId="73" showButton="0"/>
    <filterColumn colId="74" showButton="0"/>
    <filterColumn colId="75" showButton="0"/>
    <filterColumn colId="76" showButton="0"/>
    <filterColumn colId="77" showButton="0"/>
    <filterColumn colId="78" showButton="0"/>
    <filterColumn colId="79" showButton="0"/>
    <filterColumn colId="80" showButton="0"/>
    <filterColumn colId="81" showButton="0"/>
    <filterColumn colId="82" showButton="0"/>
    <filterColumn colId="83" showButton="0"/>
    <filterColumn colId="84" showButton="0"/>
    <filterColumn colId="85" showButton="0"/>
    <filterColumn colId="86" showButton="0"/>
    <filterColumn colId="87" showButton="0"/>
    <filterColumn colId="88" showButton="0"/>
    <filterColumn colId="89" showButton="0"/>
    <filterColumn colId="90" showButton="0"/>
    <filterColumn colId="92" showButton="0"/>
    <filterColumn colId="93" showButton="0"/>
    <filterColumn colId="94" showButton="0"/>
    <filterColumn colId="95" showButton="0"/>
    <filterColumn colId="96" showButton="0"/>
    <filterColumn colId="97" showButton="0"/>
    <filterColumn colId="98" showButton="0"/>
    <filterColumn colId="99" showButton="0"/>
    <filterColumn colId="100" showButton="0"/>
    <filterColumn colId="101" showButton="0"/>
    <filterColumn colId="102" showButton="0"/>
    <filterColumn colId="103" showButton="0"/>
    <filterColumn colId="104" showButton="0"/>
    <filterColumn colId="105" showButton="0"/>
    <filterColumn colId="106" showButton="0"/>
    <filterColumn colId="107" showButton="0"/>
    <filterColumn colId="108" showButton="0"/>
    <filterColumn colId="109" showButton="0"/>
    <filterColumn colId="110" showButton="0"/>
    <filterColumn colId="111" showButton="0"/>
    <filterColumn colId="112" showButton="0"/>
    <filterColumn colId="113" showButton="0"/>
    <filterColumn colId="114" showButton="0"/>
    <filterColumn colId="115" showButton="0"/>
    <filterColumn colId="116" showButton="0"/>
    <filterColumn colId="117" showButton="0"/>
    <filterColumn colId="118" showButton="0"/>
    <filterColumn colId="119" showButton="0"/>
    <filterColumn colId="120" showButton="0"/>
    <filterColumn colId="121" showButton="0"/>
    <filterColumn colId="122" showButton="0"/>
    <filterColumn colId="123" showButton="0"/>
    <filterColumn colId="124" showButton="0"/>
    <filterColumn colId="125" showButton="0"/>
    <filterColumn colId="126" showButton="0"/>
    <filterColumn colId="128" showButton="0"/>
    <filterColumn colId="129" showButton="0"/>
    <filterColumn colId="130" showButton="0"/>
    <filterColumn colId="132" showButton="0"/>
  </autoFilter>
  <mergeCells count="105">
    <mergeCell ref="BU11:BU12"/>
    <mergeCell ref="BV11:BV12"/>
    <mergeCell ref="E14:H14"/>
    <mergeCell ref="E15:H15"/>
    <mergeCell ref="E16:I16"/>
    <mergeCell ref="BO11:BO12"/>
    <mergeCell ref="BP11:BP12"/>
    <mergeCell ref="BQ11:BQ12"/>
    <mergeCell ref="BR11:BR12"/>
    <mergeCell ref="BS11:BS12"/>
    <mergeCell ref="BT11:BT12"/>
    <mergeCell ref="BI11:BI12"/>
    <mergeCell ref="BJ11:BJ12"/>
    <mergeCell ref="BK11:BK12"/>
    <mergeCell ref="BL11:BL12"/>
    <mergeCell ref="BM11:BM12"/>
    <mergeCell ref="BN11:BN12"/>
    <mergeCell ref="BC11:BC12"/>
    <mergeCell ref="BD11:BD12"/>
    <mergeCell ref="BE11:BE12"/>
    <mergeCell ref="BF11:BF12"/>
    <mergeCell ref="BG11:BG12"/>
    <mergeCell ref="BH11:BH12"/>
    <mergeCell ref="AW11:AW12"/>
    <mergeCell ref="AX11:AX12"/>
    <mergeCell ref="AY11:AY12"/>
    <mergeCell ref="AZ11:AZ12"/>
    <mergeCell ref="BA11:BA12"/>
    <mergeCell ref="BB11:BB12"/>
    <mergeCell ref="AQ11:AQ12"/>
    <mergeCell ref="AR11:AR12"/>
    <mergeCell ref="AS11:AS12"/>
    <mergeCell ref="AT11:AT12"/>
    <mergeCell ref="AU11:AU12"/>
    <mergeCell ref="AV11:AV12"/>
    <mergeCell ref="AK11:AK12"/>
    <mergeCell ref="AL11:AL12"/>
    <mergeCell ref="AM11:AM12"/>
    <mergeCell ref="AN11:AN12"/>
    <mergeCell ref="AO11:AO12"/>
    <mergeCell ref="AP11:AP12"/>
    <mergeCell ref="AE11:AE12"/>
    <mergeCell ref="AF11:AF12"/>
    <mergeCell ref="AG11:AG12"/>
    <mergeCell ref="AH11:AH12"/>
    <mergeCell ref="AI11:AI12"/>
    <mergeCell ref="AJ11:AJ12"/>
    <mergeCell ref="Y11:Y12"/>
    <mergeCell ref="Z11:Z12"/>
    <mergeCell ref="AA11:AA12"/>
    <mergeCell ref="AB11:AB12"/>
    <mergeCell ref="AC11:AC12"/>
    <mergeCell ref="AD11:AD12"/>
    <mergeCell ref="S11:S12"/>
    <mergeCell ref="T11:T12"/>
    <mergeCell ref="U11:U12"/>
    <mergeCell ref="V11:V12"/>
    <mergeCell ref="W11:W12"/>
    <mergeCell ref="X11:X12"/>
    <mergeCell ref="M11:M12"/>
    <mergeCell ref="N11:N12"/>
    <mergeCell ref="O11:O12"/>
    <mergeCell ref="P11:P12"/>
    <mergeCell ref="Q11:Q12"/>
    <mergeCell ref="R11:R12"/>
    <mergeCell ref="G11:G12"/>
    <mergeCell ref="H11:H12"/>
    <mergeCell ref="I11:I12"/>
    <mergeCell ref="J11:J12"/>
    <mergeCell ref="K11:K12"/>
    <mergeCell ref="L11:L12"/>
    <mergeCell ref="CA7:CA8"/>
    <mergeCell ref="BW9:BY9"/>
    <mergeCell ref="CA9:CA13"/>
    <mergeCell ref="BW10:BY10"/>
    <mergeCell ref="A11:A12"/>
    <mergeCell ref="B11:B12"/>
    <mergeCell ref="C11:C12"/>
    <mergeCell ref="D11:D12"/>
    <mergeCell ref="E11:E12"/>
    <mergeCell ref="F11:F12"/>
    <mergeCell ref="CO2:DX2"/>
    <mergeCell ref="BW4:CB4"/>
    <mergeCell ref="CC4:CN4"/>
    <mergeCell ref="A5:A6"/>
    <mergeCell ref="B5:B6"/>
    <mergeCell ref="C5:C6"/>
    <mergeCell ref="BW6:CB6"/>
    <mergeCell ref="CC6:CN6"/>
    <mergeCell ref="AE2:AO2"/>
    <mergeCell ref="AP2:AZ2"/>
    <mergeCell ref="BA2:BK2"/>
    <mergeCell ref="BL2:BV2"/>
    <mergeCell ref="BW2:CB2"/>
    <mergeCell ref="CC2:CN2"/>
    <mergeCell ref="A1:M1"/>
    <mergeCell ref="N1:CN1"/>
    <mergeCell ref="CO1:DX1"/>
    <mergeCell ref="DY1:EB2"/>
    <mergeCell ref="EC1:ED2"/>
    <mergeCell ref="EE1:EE2"/>
    <mergeCell ref="A2:C2"/>
    <mergeCell ref="D2:M2"/>
    <mergeCell ref="N2:R2"/>
    <mergeCell ref="T2:AD2"/>
  </mergeCells>
  <conditionalFormatting sqref="Q13 AJ13 AU13 BF13 BQ13 Q4:Q11 Y4 BF4:BF11 AU4:AU11 AJ4:AJ11 Y6:Y10 BQ4:BQ11">
    <cfRule type="containsText" dxfId="11" priority="10" operator="containsText" text="Aceptable">
      <formula>NOT(ISERROR(SEARCH("Aceptable",Q4)))</formula>
    </cfRule>
    <cfRule type="containsText" dxfId="10" priority="11" operator="containsText" text="Crítico">
      <formula>NOT(ISERROR(SEARCH("Crítico",Q4)))</formula>
    </cfRule>
    <cfRule type="containsText" dxfId="9" priority="12" operator="containsText" text="Riesgo">
      <formula>NOT(ISERROR(SEARCH("Riesgo",Q4)))</formula>
    </cfRule>
  </conditionalFormatting>
  <conditionalFormatting sqref="Y5">
    <cfRule type="containsText" dxfId="8" priority="7" operator="containsText" text="Aceptable">
      <formula>NOT(ISERROR(SEARCH("Aceptable",Y5)))</formula>
    </cfRule>
    <cfRule type="containsText" dxfId="7" priority="8" operator="containsText" text="Crítico">
      <formula>NOT(ISERROR(SEARCH("Crítico",Y5)))</formula>
    </cfRule>
    <cfRule type="containsText" dxfId="6" priority="9" operator="containsText" text="Riesgo">
      <formula>NOT(ISERROR(SEARCH("Riesgo",Y5)))</formula>
    </cfRule>
  </conditionalFormatting>
  <conditionalFormatting sqref="Y13">
    <cfRule type="containsText" dxfId="5" priority="4" operator="containsText" text="Aceptable">
      <formula>NOT(ISERROR(SEARCH("Aceptable",Y13)))</formula>
    </cfRule>
    <cfRule type="containsText" dxfId="4" priority="5" operator="containsText" text="Crítico">
      <formula>NOT(ISERROR(SEARCH("Crítico",Y13)))</formula>
    </cfRule>
    <cfRule type="containsText" dxfId="3" priority="6" operator="containsText" text="Riesgo">
      <formula>NOT(ISERROR(SEARCH("Riesgo",Y13)))</formula>
    </cfRule>
  </conditionalFormatting>
  <conditionalFormatting sqref="Y11">
    <cfRule type="containsText" dxfId="2" priority="1" operator="containsText" text="Aceptable">
      <formula>NOT(ISERROR(SEARCH("Aceptable",Y11)))</formula>
    </cfRule>
    <cfRule type="containsText" dxfId="1" priority="2" operator="containsText" text="Crítico">
      <formula>NOT(ISERROR(SEARCH("Crítico",Y11)))</formula>
    </cfRule>
    <cfRule type="containsText" dxfId="0" priority="3" operator="containsText" text="Riesgo">
      <formula>NOT(ISERROR(SEARCH("Riesgo",Y11)))</formula>
    </cfRule>
  </conditionalFormatting>
  <pageMargins left="0.7" right="0.7" top="0.75" bottom="0.75" header="0.3" footer="0.3"/>
  <pageSetup scale="1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DGFCI</vt:lpstr>
      <vt:lpstr>DGFCI!Área_de_impresión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Belem Olvera Guerrero</dc:creator>
  <cp:lastModifiedBy>Diana Belem Olvera Guerrero</cp:lastModifiedBy>
  <dcterms:created xsi:type="dcterms:W3CDTF">2025-03-18T18:05:35Z</dcterms:created>
  <dcterms:modified xsi:type="dcterms:W3CDTF">2025-03-18T18:06:08Z</dcterms:modified>
</cp:coreProperties>
</file>