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sesnamx-my.sharepoint.com/personal/dbolvera_sesna_gob_mx/Documents/MIR_UA/2024/DGRIA/"/>
    </mc:Choice>
  </mc:AlternateContent>
  <xr:revisionPtr revIDLastSave="0" documentId="8_{EA9A4821-250D-40EB-9FD3-6EB769669BB3}" xr6:coauthVersionLast="47" xr6:coauthVersionMax="47" xr10:uidLastSave="{00000000-0000-0000-0000-000000000000}"/>
  <bookViews>
    <workbookView xWindow="28680" yWindow="-120" windowWidth="29040" windowHeight="15720" xr2:uid="{AAD4D0A3-5624-449C-9BFE-82A0466D9A07}"/>
  </bookViews>
  <sheets>
    <sheet name="DGRIA" sheetId="1" r:id="rId1"/>
  </sheets>
  <definedNames>
    <definedName name="_xlnm._FilterDatabase" localSheetId="0" hidden="1">DGRIA!$A$3:$EE$14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Z14" i="1" l="1"/>
  <c r="AI13" i="1"/>
  <c r="AJ13" i="1" s="1"/>
  <c r="X13" i="1"/>
  <c r="Y13" i="1" s="1"/>
  <c r="AT12" i="1"/>
  <c r="AU12" i="1" s="1"/>
  <c r="AI12" i="1"/>
  <c r="AJ12" i="1" s="1"/>
  <c r="U12" i="1"/>
  <c r="X12" i="1" s="1"/>
  <c r="Y12" i="1" s="1"/>
  <c r="P12" i="1"/>
  <c r="Q12" i="1" s="1"/>
  <c r="AU10" i="1"/>
  <c r="AT10" i="1"/>
  <c r="AI10" i="1"/>
  <c r="AJ10" i="1" s="1"/>
  <c r="U10" i="1"/>
  <c r="X10" i="1" s="1"/>
  <c r="Y10" i="1" s="1"/>
  <c r="P10" i="1"/>
  <c r="Q10" i="1" s="1"/>
  <c r="X9" i="1"/>
  <c r="AU8" i="1"/>
  <c r="AT8" i="1"/>
  <c r="AJ8" i="1"/>
  <c r="AI8" i="1"/>
  <c r="U8" i="1"/>
  <c r="X8" i="1" s="1"/>
  <c r="Y8" i="1" s="1"/>
  <c r="P8" i="1"/>
  <c r="Q8" i="1" s="1"/>
  <c r="BE7" i="1"/>
  <c r="BF7" i="1" s="1"/>
  <c r="AU7" i="1"/>
  <c r="AT7" i="1"/>
  <c r="AI7" i="1"/>
  <c r="AJ7" i="1" s="1"/>
  <c r="X7" i="1"/>
  <c r="Y7" i="1" s="1"/>
  <c r="Q7" i="1"/>
  <c r="P7" i="1"/>
  <c r="AT6" i="1"/>
  <c r="AU6" i="1" s="1"/>
  <c r="AI6" i="1"/>
  <c r="AJ6" i="1" s="1"/>
  <c r="Y6" i="1"/>
  <c r="X6" i="1"/>
  <c r="P6" i="1"/>
  <c r="BF5" i="1"/>
  <c r="BE5" i="1"/>
  <c r="AT5" i="1"/>
  <c r="AU5" i="1" s="1"/>
  <c r="AJ5" i="1"/>
  <c r="Y5" i="1"/>
  <c r="Q5" i="1"/>
  <c r="P5" i="1"/>
  <c r="BP4" i="1"/>
  <c r="BQ4" i="1" s="1"/>
  <c r="BM4" i="1"/>
  <c r="BE4" i="1"/>
  <c r="BF4" i="1" s="1"/>
  <c r="AT4" i="1"/>
  <c r="AU4" i="1" s="1"/>
  <c r="AI4" i="1"/>
  <c r="AJ4" i="1" s="1"/>
  <c r="X4" i="1"/>
  <c r="Y4" i="1" s="1"/>
  <c r="Q4" i="1"/>
  <c r="P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tc={248E377E-CC73-4524-B0AE-3A7BC9CE4F4C}</author>
  </authors>
  <commentList>
    <comment ref="BL6" authorId="0" shapeId="0" xr:uid="{248E377E-CC73-4524-B0AE-3A7BC9CE4F4C}">
      <text>
        <t>[Comentario encadenado]
Su versión de Excel le permite leer este comentario encadenado; sin embargo, las ediciones que se apliquen se quitarán si el archivo se abre en una versión más reciente de Excel. Más información: https://go.microsoft.com/fwlink/?linkid=870924
Comentario:
    Cambiar la meta del 4to trimestre a 85.7% equivalente al 6 proyectos presentados a la Comisión Ejecutiva de la SESNA. 
Lo anterior, debido a que las sesiones de la Comisión Ejecutiva se han retrasado y, por ende, los puntos que se incorporan a las ordenes del día se saturan impidiendo que se logre incluir la presentación de todos los proyectos desarrollados en materia de riesgo e inteligencia anticorrupción. 
Respuesta:
    Se ajusta la meta de 100 a 87 conforme lo justificado por la UA.</t>
      </text>
    </comment>
  </commentList>
</comments>
</file>

<file path=xl/sharedStrings.xml><?xml version="1.0" encoding="utf-8"?>
<sst xmlns="http://schemas.openxmlformats.org/spreadsheetml/2006/main" count="793" uniqueCount="236">
  <si>
    <t>MIR</t>
  </si>
  <si>
    <t>METAS</t>
  </si>
  <si>
    <t>Programación Presupuestaria</t>
  </si>
  <si>
    <t>PROGRAMACIÓN PRESUPUESTARIA</t>
  </si>
  <si>
    <t>Registro para Cuenta Pública</t>
  </si>
  <si>
    <t>PORCENTAJE DE CUMPLIMIENTO DE LA META (%)</t>
  </si>
  <si>
    <t>Indicadores</t>
  </si>
  <si>
    <t>AVANCE ANUAL (Aplica para indicadores trimestrales y semestrales y anuales)</t>
  </si>
  <si>
    <t>AVANCE 1° TRIMESTRE (Aplica para indicadores trimestrales)</t>
  </si>
  <si>
    <t>Avance Art. 42 reporte Enero-Mayo (Sólo se programa para el indicador que forma parte de la MIR-SESNA</t>
  </si>
  <si>
    <t>AVANCE 2° TRIMESTRE  (Aplica para indicadores trimestrales y semestrales)</t>
  </si>
  <si>
    <t>AVANCE 3° TRIMESTRE (Aplica para indicadores trimestrales)</t>
  </si>
  <si>
    <t>AVANCE 4° TRIMESTRE  (Aplica para todos los indicadores)</t>
  </si>
  <si>
    <t>Partidas específicas</t>
  </si>
  <si>
    <t xml:space="preserve">Calendarización del presupuesto </t>
  </si>
  <si>
    <t>Calendarización del presupuesto modificado</t>
  </si>
  <si>
    <t>Nivel MIR</t>
  </si>
  <si>
    <t>Selección para MIR SESNA</t>
  </si>
  <si>
    <t>Resumen Narrativo</t>
  </si>
  <si>
    <t>Nombre</t>
  </si>
  <si>
    <t>Definición</t>
  </si>
  <si>
    <t>Método de Cálculo</t>
  </si>
  <si>
    <t>Frecuencia de Medición</t>
  </si>
  <si>
    <t>Unidad de medida</t>
  </si>
  <si>
    <t>Dimensión del Indicador</t>
  </si>
  <si>
    <t>Tipo de Indicador</t>
  </si>
  <si>
    <t>Medios de verificación</t>
  </si>
  <si>
    <t>Supuestos</t>
  </si>
  <si>
    <t>Comportamiento esperado</t>
  </si>
  <si>
    <t>Meta programada anual</t>
  </si>
  <si>
    <t>Meta alcanzada anual</t>
  </si>
  <si>
    <t>Variación % anual con parámetro de semaforización</t>
  </si>
  <si>
    <t>Resultado anual</t>
  </si>
  <si>
    <t>Cambio realizado y su justificación</t>
  </si>
  <si>
    <t>OBSERVACIONES GENERALES DGA</t>
  </si>
  <si>
    <t>Programado</t>
  </si>
  <si>
    <t>Alcanzado</t>
  </si>
  <si>
    <t>Numerador</t>
  </si>
  <si>
    <t>Denominador</t>
  </si>
  <si>
    <t>Variación % con parámetro de semaforización</t>
  </si>
  <si>
    <t>Resultado</t>
  </si>
  <si>
    <t>Justificación de la variación</t>
  </si>
  <si>
    <t>Causa</t>
  </si>
  <si>
    <t>Efecto</t>
  </si>
  <si>
    <t>Otros Motivos</t>
  </si>
  <si>
    <t>OBSERVACIONES  DGA</t>
  </si>
  <si>
    <t>OBSERVACIONES DGA</t>
  </si>
  <si>
    <t>Acciones específicas</t>
  </si>
  <si>
    <t>Clasificador</t>
  </si>
  <si>
    <t>Descripción</t>
  </si>
  <si>
    <t>Total Gasto de Operación</t>
  </si>
  <si>
    <t>Presupuesto autorizado 2024</t>
  </si>
  <si>
    <t>Observaciones</t>
  </si>
  <si>
    <t xml:space="preserve">ENERO PROGRAMADO </t>
  </si>
  <si>
    <t>FEBRERO PROGRAMADO</t>
  </si>
  <si>
    <t>MARZO PROGRAMADO</t>
  </si>
  <si>
    <t>ABRIL PROGRAMADO</t>
  </si>
  <si>
    <t>MAYO PROGRAMADO</t>
  </si>
  <si>
    <t>JUNIO PROGRAMADO</t>
  </si>
  <si>
    <t>JULIO PROGRAMADO</t>
  </si>
  <si>
    <t>AGOSTO PROGRAMADO</t>
  </si>
  <si>
    <t>SEPTIEMBRE PROGRAMADO</t>
  </si>
  <si>
    <t>OCTUBREP ROGRAMADO</t>
  </si>
  <si>
    <t>NOVIEMBRE PROGRAMADO</t>
  </si>
  <si>
    <t>DICIEMBRE PROGRAMADO</t>
  </si>
  <si>
    <t>ENERO EJERCIDO</t>
  </si>
  <si>
    <t>PARTIDA PROGRAMADA</t>
  </si>
  <si>
    <t>PARTIDA UTILIZADA</t>
  </si>
  <si>
    <t>FEBRERO EJERCIDO</t>
  </si>
  <si>
    <t>MARZO EJERCIDO</t>
  </si>
  <si>
    <t>ABRIL EJERCIDO</t>
  </si>
  <si>
    <t>MAYO EJERCIDO</t>
  </si>
  <si>
    <t>JUNIO EJERCIDO</t>
  </si>
  <si>
    <t>JULIO EJERCIDO</t>
  </si>
  <si>
    <t>AGOSTO EJERCIDO</t>
  </si>
  <si>
    <t>SEPTIEMBRE EJERCIDO</t>
  </si>
  <si>
    <t>OCTUBRE EJERCIDO</t>
  </si>
  <si>
    <t>NOVIEMBRE EJERCIDO</t>
  </si>
  <si>
    <t>DICIEMBRE EJERCIDO</t>
  </si>
  <si>
    <t>TIPO DE JUSTIFICACIÓN</t>
  </si>
  <si>
    <t>Alcanzada / Aprobada</t>
  </si>
  <si>
    <t>Alcanzada / Ajustada</t>
  </si>
  <si>
    <t>Fin</t>
  </si>
  <si>
    <t>NO</t>
  </si>
  <si>
    <t>Contribuir a la estandarización, integración, consulta y explotación de datos estratégicos para combatir la corrupción a nivel nacional haciendo uso de la Plataforma Digital Nacional, mediante la generación de evidencia e inteligencia anticorrupción</t>
  </si>
  <si>
    <t>Porcentaje de solicitudes de interconexión por parte de las Entidades Federativas atendidas.</t>
  </si>
  <si>
    <t>Mide las solicitudes de interconexión llevadas a cabo por los Sistemas Locales que son 
atendidas por la Secretaría Ejecutiva del Sistema Nacional Anticorrupción.</t>
  </si>
  <si>
    <t xml:space="preserve">Porcentaje de solicitudes de interconexión por parte de las Entidades Federativas atendidas. = 
(Número de solicitudes de interconexión atendidas / Número de solicitudes de interconexión 
recibidas) *100 </t>
  </si>
  <si>
    <t>Anual</t>
  </si>
  <si>
    <t>Porcentaje</t>
  </si>
  <si>
    <t>Eficacia</t>
  </si>
  <si>
    <t>Estratégico</t>
  </si>
  <si>
    <t>Reportes de interconexión generados por parte de la Unidad 
de Servicios Tecnológicos y Plataforma Digital Nacional una vez que se llevan a cabo las pruebas correspondientes.
Correos electrónicos de solicitud por parte de los Estados.</t>
  </si>
  <si>
    <t xml:space="preserve"> Los sujetos obligados se interconectan a la Plataforma Digital Nacional exitosamente.</t>
  </si>
  <si>
    <t>Ascendente</t>
  </si>
  <si>
    <t xml:space="preserve">Se actualizó la meta conforme lo establecido en el Programa Institucional. </t>
  </si>
  <si>
    <t>NINGUNA</t>
  </si>
  <si>
    <t xml:space="preserve">Del total de las solicitudes recibidas para la interconexión con la Plataforma Digital Nacional, se atendieron todas las que llegaron, fueron 66; se restaron 6 debido a que pertenecen a órganos autónomos, los cuales no se contemplan en el conteo de las Entidades Federativas.  </t>
  </si>
  <si>
    <t>Tener una medición de las solicitudes que se atienden y resuelven de todas las Entidades Federativas.</t>
  </si>
  <si>
    <t>Se ofrecer una atención oportuna que brindá confianza y solidez para que más Entidades Federativas se sigan sumando a la PDN.</t>
  </si>
  <si>
    <t>Nivel Fin NO se presupuesta</t>
  </si>
  <si>
    <t>Propósito</t>
  </si>
  <si>
    <t>SÍ</t>
  </si>
  <si>
    <t>Las Secretarías Ejecutivas de los Sistemas Estatales Anticorrupción conocen y consideran relevantes los productos de riesgos e inteligencia generados.</t>
  </si>
  <si>
    <t>Porcentaje de conocimiento y relevancia de los productos de riesgos e inteligencia desarrollos por la Secretaría Ejecutiva del Sistema Nacional Anticorrupción.</t>
  </si>
  <si>
    <t>Mide la eficacia en el desarrollo progresivo de proyectos y productos de riesgos e inteligencia anticorrupción que resulten relevantes para las personas integrantes de las Secretarías Ejecutivas de los Sistemas Estatales Anticorrupción.</t>
  </si>
  <si>
    <t>((Porcentaje de actores de las Secretarías Ejecutivas de los Sistemas Estatales Anticorrupción que señalaron conocer los productos de riesgos e inteligencia anticorrupción) + (Porcentaje de actores de las Secretarías Ejecutivas de los Sistemas Estatales Anticorrupción que señalaron como muy relevantes o relevantes los productos de riesgos e inteligencia anticorrupción ) /2) *100</t>
  </si>
  <si>
    <t xml:space="preserve">Anual </t>
  </si>
  <si>
    <t>Calidad</t>
  </si>
  <si>
    <t xml:space="preserve">Los medios de verificación para este indicador son:
1.- Levantamiento de una encuesta a las Secretarías Ejecutivas de los Sistemas Estatales Anticorrupción para reconocer el grado de conocimiento y relevancia que asignan a los productos generados por la Secretaría Ejecutiva del Sistema Nacional Anticorrupción, entre los que se incluyen los de riesgos e inteligencia. </t>
  </si>
  <si>
    <t>1. Las solicitudes de proyectos y productos en materia de riesgos, inteligencia y ciencias de datos realizadas por la Comisión Ejecutiva de la Secretaría Ejecutiva del Sistema Nacional Anticorrupción y el Comité Coordinador del Sistema Nacional Anticorrupción se asocian con lo establecido en las políticas integrales aprobadas.</t>
  </si>
  <si>
    <t xml:space="preserve">Se modificó el alcance de la encuesta de integrantes del Sistema Nacional Anticorrupción a Secretarías Ejecutivas de los Sistemas Estatales Anticorrupción. Lo anterior debido a que, el instrumento que se aplica actualmente tiene ese alcance.
Asimismo, se ajustó la meta del indicador, aumentando el número de prioridades y estrategias atendidas en el periodo. 
Se modificó la periodicidad a semestral. </t>
  </si>
  <si>
    <r>
      <rPr>
        <sz val="11"/>
        <color rgb="FF000000"/>
        <rFont val="Aptos Narrow"/>
        <family val="2"/>
        <scheme val="minor"/>
      </rPr>
      <t xml:space="preserve">Al ser un indicador que se incluye dentro de la MIR-SESNA se solicita justificar el porqué no se programa un avance en la meta para el periodo Enero-Mayo que es solicitado por la UED-SHCP, asímismo se solicita ver la viabilidad de que la Frecuencia de Medición sea menor considerando  que este indicador pasa como  componente  en la MIR que se registra en el PASH.
Asimismo se solicita validar las adecuaciones mínimas realizadas en los supuestos
</t>
    </r>
    <r>
      <rPr>
        <sz val="11"/>
        <color rgb="FFFF0000"/>
        <rFont val="Aptos Narrow"/>
        <family val="2"/>
        <scheme val="minor"/>
      </rPr>
      <t xml:space="preserve">Para el caso de este indicador, no se puede cambiar la periodicidad, ya que una de las variables que lo integra representa en levantamiento anual de una encuesta a SESEA. 
Dado esto, tampoco se puede tener un avance programado conforme los solicitado en el artículo 42. </t>
    </r>
  </si>
  <si>
    <t>NA</t>
  </si>
  <si>
    <t>-11.25</t>
  </si>
  <si>
    <t>Aceptable</t>
  </si>
  <si>
    <t>Se implementó una encuesta dirigida a las Secretarías Ejecutivas de los Sistema Locales Anticorrupción, con el propósito de identificar si conocían los proyectos que la Secretaría Ejecutiva del Sistema Nacional Anticorrupción se encuentra desarrollando en materia de riesgos e inteligencia, además de la relevancia de los mismos.</t>
  </si>
  <si>
    <t>La encuesta fue realizada en el tercer y cuarto trimestre. Mediante esta encuesta se preguntó a integrantes de las SESEAS sobre la relevancia y conocimiento sobre los proyectos de Evolución patrimonial, contrataciones, programas sociales y deporte, así como si estos proyectos  guardan relación con las funciones realizadas por los Sistemas Locales para el cumplimiento de su mandato.</t>
  </si>
  <si>
    <t xml:space="preserve">La implementación de la encuesta fortalece la coordinación institucional con los SEA para difundir los  productos de riesgos e inteligencia del SNA y se promueva un proceso continuo de retroalimentación que permita ajustar las herramientas a las necesidades locales. </t>
  </si>
  <si>
    <t>Nivel Propósito NO se presupuesta</t>
  </si>
  <si>
    <t>Componentes</t>
  </si>
  <si>
    <t>I. Proyectos en materia de riesgos e inteligencia anticorrupción concluidos</t>
  </si>
  <si>
    <t>Porcentaje de proyectos en materia de riesgos e inteligencia concluidos que son presentados a la Comisión Ejecutiva de la Secretaría Ejecutiva del Sistema Nacional Anticorrupción</t>
  </si>
  <si>
    <t>Mide el grado de avance en el desarrollo de metodologías, herramientas, estudios, informes, estadísticas en materia de análisis, gestión y mitigación de riesgos de corrupción e inteligencia presentados a la Comisión Ejecutiva de la Secretaría Ejecutiva del Sistema Nacional Anticorrupción, de acuerdo con lo establecido en el Programa Anual de Riesgos e Inteligencia Anticorrupción</t>
  </si>
  <si>
    <t>((Número de proyectos de riesgos e inteligencia elaborados y  presentados a la Comisión Ejecutiva de la Secretaría Ejecutiva del Sistema Nacional Anticorrupción) / (Número de proyectos de riesgos e inteligencia previstos a realizar en el Programa Anual de Riesgos e Inteligencia Anticorrupción) )*100</t>
  </si>
  <si>
    <t>Trimestral</t>
  </si>
  <si>
    <t>Gestión</t>
  </si>
  <si>
    <t>Para el caso de este indicador se utilizará como medio de verificación:
1. Programación de proyectos establecida en el Programa de trabajo en materia de riesgos e inteligencia anticorrupción de la Dirección General de Riesgos e Inteligencia Anticorrupción.
2. Proyectos de actas de la Comisión Ejecutiva de la Secretaría Ejecutiva del Sistema Nacional Anticorrupción, en donde se asiente la presentación de los proyectos de riesgos e inteligencia a este colegiado.</t>
  </si>
  <si>
    <t>1.  Las sesiones de Comisión Ejecutiva se realizan de forma regular.</t>
  </si>
  <si>
    <t xml:space="preserve">Se ajustó únicamente la fecha de presentación del Programa de Trabajo. </t>
  </si>
  <si>
    <r>
      <rPr>
        <sz val="11"/>
        <color rgb="FF000000"/>
        <rFont val="Aptos Narrow"/>
        <family val="2"/>
        <scheme val="minor"/>
      </rPr>
      <t xml:space="preserve">Al ser un indicador que se incluye dentro de la MIR-SESNA se solicita justificar el porqué no se programa un avance en la meta para el periodo Enero-Mayo que es solicitado por la UED-SHCP, asímismo se solicita ver la viabilidad de que la Frecuencia de Medición sea menor considerando  que este indicador pasa como  actividad en la MIR que se registra en el PASH.
</t>
    </r>
    <r>
      <rPr>
        <sz val="11"/>
        <color rgb="FFFF0000"/>
        <rFont val="Aptos Narrow"/>
        <family val="2"/>
        <scheme val="minor"/>
      </rPr>
      <t>Se cambió la periodicidad del indicador a trimestral .</t>
    </r>
  </si>
  <si>
    <t>Se realizaron los trabajos previstos para el primer trimestre respecto del caso Odebrecht. No obstante, no fue posible presentarlo ante la Comisión Ejecutiva de la SESNA, ya que la primera sesión no se realizó durante el primer trimestre de 2024.</t>
  </si>
  <si>
    <t>A lo largo del primer trimestre de 2024,  se desarrollaron diversas actividades como levantamiento de información, sistematización de información, análisis de información, construcción de argumentos, planteamiento de estructura del proyecto y redacción del documento . Una vez se programe la sesión de la Comisión Ejecutiva,  se tiene contemplado incluirlo en el orden del día para su presentación.</t>
  </si>
  <si>
    <t xml:space="preserve">Se cuenta con una versión en borrador del estudio exploratorio del caso Odebrecht con aplicación de la metodología de estudio de caso elaborada por la unidad administrativa. </t>
  </si>
  <si>
    <t>N/A</t>
  </si>
  <si>
    <t xml:space="preserve">No fue posible presentar los proyectos ante la Comisión Ejecutiva de la SESNA, ya que la primera sesión no se realizó durante el periodo enero-mayo 2024, por lo que, el avance al corte de mayo se mantiene en 0%. </t>
  </si>
  <si>
    <t>Entre enero y mayo de 2024,  se desarrollaron diversas actividades como levantamiento de información, sistematización de información, análisis de información, construcción de argumentos, y redacción del estudio de caso.
 Una vez se programe la sesión de la Comisión Ejecutiva,  se incluirá en el orden del día para su presentación.</t>
  </si>
  <si>
    <t xml:space="preserve">Se cuenta con el estudio exploratorio del caso Odebrecht con aplicación de la metodología de estudio de caso elaborada por la unidad administrativa, pero falta su presentación ante la Comisión Ejecutiva. Dicha sesión se tiene programada para el mes de junio. </t>
  </si>
  <si>
    <t xml:space="preserve">Se presentó ante la Comisión Ejecutiva de la SESNA un estudio exploratorio sobre el caso Odebrecht. El estudió tiene como propósito  identificar las dinámicas que dieron origen a la materialización de los actos de corrupción de este caso de estudio. </t>
  </si>
  <si>
    <t>Derivado de la sobrecarga de información presenta en el orden del día de la primera sesión 2024 de la Comisión Ejecutiva (CE) de la SESNA, solo fue posible la presentación de un punto asociado con los proyectos desarrollados en materia de riesgos e inteligencia anticorrupción. 
Sin embargo, se tienen listos los siguientes productos, mismos que serán presentados en la siguiente sesión de la CE: 
1.Presentación de avances de los proyectos en materia de riesgos e inteligencia anticorrupción desarrollados desde SESNA.
2.	Presentación del documento “Documento para retroalimentar la propuesta de indicadores que conformarán el “Sistema de Alertamiento de Riesgos de Corrupción en Contrataciones Públicas”, que forma parte del Plan de Acción de Contrataciones Públicas.</t>
  </si>
  <si>
    <t>Se presentarán los puntos pendientes en la siguiente sesión de la Comisión Ejecutiva que se planea celebrar en el mes de agosto 2024.</t>
  </si>
  <si>
    <t>Durante la segunda sesión ordinaria de la Comisión Ejecutiva de la SESNA se presentaron los avances de  cuatro proyectos:
1. Sistema de alertamiento de riesgos de corrupción en contrataciones públicas.
2. Modelo de verificación patrimonial.
3. Curso Gestión de riesgos de la corrupción.
 4. Algoritmo anticorrupción de programas sociales.</t>
  </si>
  <si>
    <t xml:space="preserve">Para dar continuidad a los proyectos estratégicos de la agenda de riesgos e inteligencia anticorrupción, se desarrollaron diversas actividades como levantamiento de información, sistematización de información, análisis de información, construcción de argumentos, planteamiento de estructura del proyecto y redacción del documento, retroalimentación, ajustes, etc.
 Una vez concluidos estos documentos, se incluyeron en el orden del día para su presentación a la Comisión Ejecutiva de la SESNA con el objetivo de dar a conocer el estado actual de cada iniciativa. </t>
  </si>
  <si>
    <t xml:space="preserve">Se continuará el desarrollo de actividades de los proyectos mencionados y cuyos avances serán presentados en la siguiente  sesión de la Comisión Ejecutiva de la SESNA. </t>
  </si>
  <si>
    <t>Durante la tercera sesión ordinaria de la Comisión Ejecutiva de la SESNA se presentaron los avances de dos proyectos:
1. Sistema de alertamiento de riesgos de corrupción en contrataciones públicas.
2. Curso gestión de riesgos de la corrupción.</t>
  </si>
  <si>
    <t>Para continuar con los proyectos clave de la agenda de riesgos e inteligencia anticorrupción, se llevaron a cabo varias actividades, como la recopilación y sistematización de información, su análisis, la elaboración de argumentos, la definición de la estructura del proyecto y la redacción de los documentos, así como la retroalimentación y los ajustes necesarios. 
Una vez finalizados estos documentos, se incorporaron en el orden del día para su presentación a la Comisión Ejecutiva de la SESNA, con el propósito de informar sobre el progreso de cada iniciativa.</t>
  </si>
  <si>
    <t xml:space="preserve">Se continuará el desarrollo de actividades de los proyectos mencionados para consolidar sus resultados.  </t>
  </si>
  <si>
    <t>1. Elaboración de plan de trabajo anual donde se especificarán los proyecto a desarrollar o reforzar,
2. Desarrollo de estudios exploratorios para el entendimiento del tema a abordar y la generación de directrices de intervención,
3. Desarrollo de protocolos de intervención donde se delimiten los alcances, recursos y actividades,
4. Implementación del protocolo de intervención, c
Leasing de equipo de cómputo especializado</t>
  </si>
  <si>
    <t>Arrendamiento de equipo y bienes informáticos</t>
  </si>
  <si>
    <t>$300,000.00</t>
  </si>
  <si>
    <t xml:space="preserve">Leasing de 10 workstations para los equipos de riesgos e inteligencia anticorrupción. La contratación es anual. </t>
  </si>
  <si>
    <t> </t>
  </si>
  <si>
    <t>II. Productos aprobados por la Comisión Ejecutiva difundidos en redes sociales de la Secretaría Ejecutiva del Sistema Nacional Anticorrupción</t>
  </si>
  <si>
    <t>Porcentaje de publicaciones en redes sociales o en el Micrositio de riesgos e inteligencia anticorrupción de proyectos en materia de riesgos e inteligencia anticorrupción concluidos.</t>
  </si>
  <si>
    <t>Mide el grado de difusión de proyectos en materia de riesgos e inteligencia anticorrupción en las redes sociales de la  Secretaría Ejecutiva del Sistema Nacional Anticorrupción y el Micrositio de Riesgos e inteligencia Anticorrupción</t>
  </si>
  <si>
    <t>((Número de proyectos de riesgos e inteligencia concluidos y presentados a la Comisión Ejecutiva de la Secretaría Ejecutiva del Sistema Nacional Anticorrupción que son publicados en  las redes sociales de la  Secretaría Ejecutiva del Sistema Nacional Anticorrupción o en el micrositio de riesgos e inteligencia anticorrupción)/(Número de proyectos de riesgos e inteligencia  presentados a la Comisión Ejecutiva de la Secretaría Ejecutiva del Sistema Nacional Anticorrupción))* 100</t>
  </si>
  <si>
    <t>Semestral</t>
  </si>
  <si>
    <t>Para el caso de este indicador se utilizará como medio de verificación:
1. Los proyectos de actas de la Comisión Ejecutiva de la SESNA, en donde se asiente la presentación de los proyectos de riesgos e inteligencia a este colegiado.
2. Bitácora de publicación de productos y entregables asociados a los proyectos de riesgos e inteligencia en la plataforma en la materia. En tanto la nueva plataforma de la SESNA sea lanzada, los productos concluidos se publicarán en la sección de noticias de la actual sitio de la SESNA.</t>
  </si>
  <si>
    <t>1. Las sesiones de Comisión Ejecutiva se realizan de forma regular.
2. Los proyectos en colaboración con otras instituciones -derivado de procesos participativos o de financiamientos internacionales- son realizados en tiempo y forma por las contrapartes.
3. El proyecto de rediseño y relanzamiento del portal institucional de la SESNA cristaliza</t>
  </si>
  <si>
    <t xml:space="preserve">Sin cambios </t>
  </si>
  <si>
    <t>Se presentó ante la Comisión Ejecutiva de la SESNA un estudio exploratorio sobre  el caso Odebrecht  el 05 de Junio de 2024</t>
  </si>
  <si>
    <t>La falta de difusión en redes sociales sobre la primera sesión de la Comisión Ejecutiva de la SESNA en la que se presentó el estudio exploratorio sore Odebrecht, no permitió el cumplimiento de este componente. Se contempla que la siguiente sesión a celebrar en el mes de agosto, se realice la difusión correspondiente.</t>
  </si>
  <si>
    <t xml:space="preserve">Falta de difusión de los proyectos  elaborados por la Dirección </t>
  </si>
  <si>
    <t>En el segundo semestre del 2024, la Comisión Ejecutiva de la SESNA celebró dos sesiones en las que se presentaron 5 proyectos:
El 19 de agosto, se realizó la segunda sesión de la CE en el que se presentaron los proyectos de Modelo de verificación patrimonial, Contrataciones públicas y el Algoritmo de programas sociales.
La tercera sesión se realizó el 29 de noviembre y se presentaron los resultados de la socialización de los indicadores sobre contrataciones públicas, así como las versiones imprimibles y diseños instruccionales de los tres módulos que contempla el Curso de Gestión de Riesgos de Corrupción.</t>
  </si>
  <si>
    <t>Los productos aprobados por la CE, los cuales constan en las transmisiones de las sesiones de la CE en el canal de SESNA en YouTube.</t>
  </si>
  <si>
    <t>La transmisión de las sesiones de la CE permite difundir los proyectos realizados en la agenda a la ciudadanía en genral.</t>
  </si>
  <si>
    <t xml:space="preserve">Desarrollo de actividades de investigación por parte de las personas servidoras públicas </t>
  </si>
  <si>
    <t>Asociado a gasto Administrativo</t>
  </si>
  <si>
    <t>Actividades</t>
  </si>
  <si>
    <t>I.1. Desarrollo de estudios exploratorios para la formulación de proyectos de riesgos e inteligencia anticorrupción</t>
  </si>
  <si>
    <t xml:space="preserve">Porcentaje de Estudios exploratorios realizados </t>
  </si>
  <si>
    <t>Este indicador mide el cumplimiento en la realización de estudios exploratorios (normativo-conceptuales; y técnico-metodológicos) relacionados con la cartera de proyectos establecida en el Programa de Trabajo de Riesgos e Inteligencia Anticorrupción</t>
  </si>
  <si>
    <t>IndActividad1.1 = ((Número de estudios exploratorios realizados en el periodo) / (Número de estudios exploratorios previstos a realizar en el programa de trabajo de riesgos e inteligencia anticorrupción))  * 100</t>
  </si>
  <si>
    <r>
      <t>Para el caso de este indicador se utilizará como medio de verificación:
1. Programa de trabajo en materia de riesgos e inteligencia anticorrupción.</t>
    </r>
    <r>
      <rPr>
        <strike/>
        <sz val="11"/>
        <color rgb="FF000000"/>
        <rFont val="Aptos Narrow"/>
        <family val="2"/>
        <scheme val="minor"/>
      </rPr>
      <t xml:space="preserve">
</t>
    </r>
    <r>
      <rPr>
        <sz val="11"/>
        <color rgb="FF000000"/>
        <rFont val="Aptos Narrow"/>
        <family val="2"/>
        <scheme val="minor"/>
      </rPr>
      <t xml:space="preserve">
2. Documentos denominados estudios exploratorios realizados y bajo resguardo de la DGRIA.</t>
    </r>
  </si>
  <si>
    <t xml:space="preserve">
1. Las instituciones públicas mantienen estándares de apertura y transparencia de datos, que permiten el acceso a fuentes de información externas clave</t>
  </si>
  <si>
    <t xml:space="preserve">Se ajustó únicamente la fecha de presentación del Programa de Trabajo y la redacción del medio de verificación. </t>
  </si>
  <si>
    <t>Se elaboraron dos estudios exploratorios en el primer trimestre: estudio de caso "Odebrecht" y el contenido temático de primer modulo del curso "Gestión de riesgos de corrupción: del tratamiento a la comunicación".</t>
  </si>
  <si>
    <t xml:space="preserve">Se desarrollaron las actividades de levantamiento, análisis y aplicación metodológica para la elaboración de los proyectos. </t>
  </si>
  <si>
    <t xml:space="preserve">Con el estudio exploratorio se delimitaron los factores causales más relevante para su posterior profundización analítica y propuestas desde inteligencia anticorrupción. La propuesta de contenido del M1 permitirá a las personas participantes realizar una recapitulación de los conceptos y la gestión de riesgos. </t>
  </si>
  <si>
    <t xml:space="preserve">Se desarrolló un estudio explotario: 
1). Estudio exploratorio sobre producción para el bienestar </t>
  </si>
  <si>
    <t>Se desarrollaron las actividades de levantamiento, análisis y aplicación metodológica y redacción de documentos referentes a tres estudios exploratorios.</t>
  </si>
  <si>
    <t>En este trimestre se desarrolló un estudio exploratorio del "Programa Producción para el Bienestar de la Secretaría de Agricultura y Desarrollo Rural 2023", a través del cual se busca comprender la mecánica operativa y organizacional del programa, así como identificar hallazgos relacionados con riesgos de corrupción y, finalmente, sumarlo a herramientas estadísticas y de visualización especializadas que propicien la detección y anticipación de riesgos de corrupción.</t>
  </si>
  <si>
    <t>87.50%</t>
  </si>
  <si>
    <t>Se realizaron cuatro estudios exploratorios en materia de verificación patrimonial:
1. Evolución patrimonial, sistema de generación de muestras para la verificación de declaraciones patrimoniales.
2. Nota técnica normativa del procedimiento de verificación patrimonial.
3. Perfiles de riesgo de personas servidoras públicas en materia de evolución patrimonial.
4. Comparación entre técnicas de muestreo aleatorio estratificado para el generador de muestras de evolución patrimonial.</t>
  </si>
  <si>
    <t>Se desarrollaron las actividades de levantamiento, análisis y aplicación metodológica y redacción de documentos referentes a los estudios exploratorios.
1. Generador de muestras. Propone un muestreo aleatorio estratificado que considere perfiles de riesgo en función de la institución, el área y el cargo de los servidores públicos, garantizando una selección más representativa y efectiva. Lo anterior permitirá la realización de una evaluación rigurosa de los riesgos de corrupción en las declaraciones patrimoniales.
2. Nota técnica normativa. Se pretende definir las etapas del procedimiento de verificación patrimonial, en específico la legalidad de la verificación aleatoria, así como la definición del procedimiento disciplinario.
3. Perfiles de riesgo. El documento propone  perfiles de riesgo de las personas servidoras públicas con mayor nivel de riesgo.
4. Prueba hipótesis. Este estudio demuestra la utilidad de la metodología propuesta para el generador de muestras para la obtención de personas servidoras públicas con un nivel de riesgo mayor mediante la comparación de los resultados derivados de simulaciones con un muestreo aleatorio simple respecto a simulaciones de un muestreo aleatorio estratificado.</t>
  </si>
  <si>
    <t>Los estudios exploratorios realizados en el trimestre forman parte de una propuesta preliminar del modelo de verificación patrimonial, el cual servirá de base  para iniciar las discusiones dentro del grupo técnico aprobado en mayo de 2024 en la segunda Sesión ordinaria del Comité Coordinador del SNA.</t>
  </si>
  <si>
    <t xml:space="preserve">Se realizó un estudio exploratorio sobre:
1. Estudio exploratorio sobre el Ramo 23 </t>
  </si>
  <si>
    <t>Se desarrollaron las actividades de levantamiento, análisis y aplicación metodológica y redacción de documentos referentes a los estudios exploratorios. 
Se analizó el funcionamiento del Ramo 23 y algunos de los programas presupuestales que lo integran para identificar aquellos que cuentan con regulación deficiente y cuya asignación presupuestal pueda ser discrecional</t>
  </si>
  <si>
    <t>El estudio exploratorio tiene como finalidad identificar los factores problemáticos asociados a riesgos de corrupción en el diseño, asignación y ejercicio del Ramo General 23. Provisiones Salariales y Económicas.</t>
  </si>
  <si>
    <t>1. Desarrollo metodológico del estudio exploratorio,
2. Identificación de fuentes de información,
3. Levantamiento de información,
4. Análisis de información,
5. Elaboración del estudio exploratorio.
6. Reuniones con contrapartes.</t>
  </si>
  <si>
    <t xml:space="preserve">Patentes, derechos de autor, regalías y otros </t>
  </si>
  <si>
    <t>$29,650.31</t>
  </si>
  <si>
    <t xml:space="preserve">Renovación licencia Zoom.
La licencia de Zoom es una herramienta básica para el desarrollo de las actividades, pues permite mantener sesiones en tiempo real con nuestras contrapartes en los proyectos. </t>
  </si>
  <si>
    <t xml:space="preserve">Renovación licencia Lucidchart.
Lucidchart en una licencia que permite desarrollar esquemas y procesos, herramienta útil para los estudios elaborados en la Dirección. </t>
  </si>
  <si>
    <t xml:space="preserve">NO </t>
  </si>
  <si>
    <t>I.2. Realización de los protocolos de proyectos en materia de riesgos e inteligencia anticorrupción</t>
  </si>
  <si>
    <t xml:space="preserve">Porcentaje de protocolos de proyecto realizados </t>
  </si>
  <si>
    <t>Este indicador mide el cumplimiento en la realización de protocolos de proyectos (entendidos como los documentos en donde se establecen, objetivos, alcances, calendarios y productos) relacionados con la cartera de proyectos establecida en el Programa de Trabajo de Riesgos e Inteligencia Anticorrupción (1 protocolo por proyecto) respecto a los estudios exploratorios, en función de la programación de proyectos</t>
  </si>
  <si>
    <t>IndActividad1.2 = ((Número de protocolos de proyectos realizados en el periodo) / (Número de protocolos de proyectos previstos a realizar en el programa de trabajo de riegos e inteligencia)) * 100</t>
  </si>
  <si>
    <t>Eficiencia</t>
  </si>
  <si>
    <t>Para el caso de este indicador se utilizará como medio de verificación:
1. La programación de proyectos establecida en el Programa de trabajo en materia de riesgos e inteligencia anticorrupción.
2. Documentos denominados protocolos de proyectos realizados y bajo resguardo de la DGRIA.</t>
  </si>
  <si>
    <t>1. Las instituciones públicas mantienen estándares de apertura y transparencia de datos, que permiten el acceso a fuentes de información externas clave</t>
  </si>
  <si>
    <t>Se elaboró el protocolo de proyecto referente al análisis de contrataciones públicas y obra pública en PEMEX, así como el protocolo para el desarrollo del curso “Gestión de riesgos de corrupción: del tratamiento a la difusión”</t>
  </si>
  <si>
    <t>Como parte de los hallazgos del estudio exploratorio del caso Odebrecht se identificó que las principales brechas que dieron pie a la ocurrencia de los hechos de corrupción fueron en  contrataciones y  obra pública. Para el caso del curso “Gestión de riesgos de corrupción: del tratamiento a la difusión” se propone continuar con la elaboración de los siguientes contenidos temáticos.</t>
  </si>
  <si>
    <t xml:space="preserve">A través del protocolo se delimitan los alcances del proyecto en cuanto información, sus objetivos, sustento técnico, así como calendarización de las actividades. </t>
  </si>
  <si>
    <t>Se elaboraron los protocolos sobre:
1) Protocolo sobre un análisis normativo en materia de contrataciones públicas a nivel estatal 
2) Protocolo sobre un diagnóstico de procesos sustantivos en materia legislativa</t>
  </si>
  <si>
    <t>El primer documento tiene como objetivo analizar normativas de contrataciones públicas a nivel estatal que nos permita identificar deficiencias normativas que puedan contribuir a riesgos de corrupción y una vez identificadas formular propuestas concretas para mitigar dichos riesgos. 
Con el segundo protocolo se pretende realizar un diagnóstico exhaustivo de los procesos sustantivos en la promulgación de iniciativas de leyes, a nivel nacional e internacional, incluyendo la identificación de buenas prácticas, con el fin de detectar posibles riesgos de corrupción en la actividad legislativa. Los resultados de esta actividad serán utilizados para la construcción de una herramienta metodológica que permita la identificación de riesgos de corrupción en los procedimientos de aprobación de iniciativas de leyes en las cámaras legislativas</t>
  </si>
  <si>
    <t>A través de los protocolo elaborados, se delimitarán  los alcances de ambos  proyectos en cuanto información, sus objetivos, sustento técnico, así como calendarización de las actividades, lo que permite que los proyectos  se desarrollen  eficazmente.</t>
  </si>
  <si>
    <t>-0.240384615</t>
  </si>
  <si>
    <t xml:space="preserve">Se elaboró un protocolo denominado: Alianza por un Mundial Íntegro Mx- 26 </t>
  </si>
  <si>
    <t>El documento tiene como objetivo establecer una agenda enfocada en la coordinación multiactor, el uso de las tecnologías y la creación de acuerdos para fortalecer la investigación y sanción de actos ilícitos durante la organización de un evento deportivo masivo. Con este documento se espera recopilar recomendaciones que permitan fomentar las agendas de colaboración  e impulsar las  estrategias contra la corrupción en la organización del evento.</t>
  </si>
  <si>
    <t>A través del protocolo elaborados, se delimitarán  los alcances de ambos  proyectos en cuanto información, sus objetivos, sustento técnico, así como calendarización de las actividades, lo que permite que los proyectos  se desarrollen  eficazmente.</t>
  </si>
  <si>
    <t>Se desarrolló el protocolo denominado: Protocolo de tablero interactivo sobre análisis normativo en materia de contrataciones públicas</t>
  </si>
  <si>
    <t>El protocolo tiene como meta proporcionar una hoja de ruta clara y estructurada para el desarrollo de un tablero interactivo que permitirá visualizar y analizar las disposiciones normativas en materia de contrataciones públicas, identificar áreas de convergencia, divergencia y vacíos normativos, y proponer mejoras que fortalezcan la transparencia, la rendición de cuentas y mitiguen los riesgos de corrupción.</t>
  </si>
  <si>
    <t xml:space="preserve">Se plantea fortalecer los conocimientos de las personas servidoras públicas que forman parte de la DGRIA para el desarrollo de las actividades de investigación:
1. Plantear los alcances, objetivos y productos del protocolo de intervención,
2. Realizar un análisis de factibilidad técnica, económica y política,
3. Elaborar el protocolo,
4. Ponerlo en marcha. </t>
  </si>
  <si>
    <t xml:space="preserve"> Patentes, derechos de autor, regalías y otros  </t>
  </si>
  <si>
    <t>Renovación de licencia Datacamp.
Precio en dólares. El precio unitario por licencia es de $298.00 usd, se solicitan dos licencias.  se realizó el cálculo tomando el  tipo de cambio de $ 17.41</t>
  </si>
  <si>
    <t>Renovación de licencia Coursera.
Precio en pesos</t>
  </si>
  <si>
    <t>II.1. Socialización de los contenidos en materia de riesgos e inteligencia de la SESNA</t>
  </si>
  <si>
    <t>Porcentaje de proyectos y contenidos incluidos en el micrositio de riesgos e inteligencia del Sistema Nacional Anticorrupción con presencia en los medios de difusión electrónicos de la Secretaría Ejecutiva</t>
  </si>
  <si>
    <t xml:space="preserve">Este indicador mide el grado en que los productos de riesgos e inteligencia publicados en el micrositio son difundidos, al menos una vez al mes, a través de las redes sociales de la SESNA. El cálculo de este indicador (con base en lo publicado en el micrositio de riesgos e inteligencia) iniciará una vez que la plataforma haya iniciado operación. </t>
  </si>
  <si>
    <t>IndActividad2.2 = (((Publicaciones de redes sociales de la SESNA sobre los proyectos de la Dirección)+ (Número de proyectos publicados en el micrositio de riesgos e inteligencia anticorrupción)) / (publicaciones programadas en redes y en el sitio))* 100</t>
  </si>
  <si>
    <t>Para el caso de este indicador se utilizará como medio de verificación:
1. Bitácora de publicación de mensajes en redes sociales de la SESNA (Twitter, Facebook y LinkedIn), misma que se solicitará al área encargada de la comunicación social institucional.
2. Bitácora de publicación de productos y entregables en el micrositio de riesgos e inteligencia anticorrupción.</t>
  </si>
  <si>
    <t xml:space="preserve">1. La Dirección General de Fomento y Cultura de la Integridad publica en tiempo y forma los mensajes de redes sociales. </t>
  </si>
  <si>
    <t xml:space="preserve">En total se compartieron en las redes sociales de la SESNA 11  mensajes referentes a los trabajos desarrollados en materia de riesgos e inteligencia anticorrupción. </t>
  </si>
  <si>
    <t>La comunicación social de los productos de riesgos e inteligencia anticorrupción contribuirá a la trasmisión de hallazgos y conocimientos tanto para sectores especializados, como a la ciudadanía en general</t>
  </si>
  <si>
    <t>Posicionar a la Secretaría Ejecutiva del Sistema Nacional Anticorrupción como un ente especializado en materia de inteligencia anticorrupción.</t>
  </si>
  <si>
    <t>En total se compartieron en las redes sociales de la SESNA 15 mensajes referentes a los trabajos emprendidos por el Área de Riesgos e Inteligencia Anticorrupción. La meta asignada fue ligeramente superada debido a los eventos realizados en el periodo.</t>
  </si>
  <si>
    <t>La comunicación social de los productos de riesgos e inteligencia anticorrupción contribuirá a la trasmisión de hallazgos y conocimientos tanto para sectores especializados, como a la ciudadanía en general.</t>
  </si>
  <si>
    <t xml:space="preserve">Posicionar a la Secretaría Ejecutiva del Sistema Nacional Anticorrupción como un ente especializado en materia de inteligencia anticorrupción que aporte a la rendición de cuentas y la toma de decisiones de las autoridades. </t>
  </si>
  <si>
    <t>Se compartieron 21 mensajes en redes sociales de la SESNA, referentes a los proyectos y trabajos realizados por el Área de Riesgos e Inteligencia Anticorrupción. La meta asignada fue ligeramente superada debido a los eventos realizados en el periodo.</t>
  </si>
  <si>
    <t xml:space="preserve">Se compartieron 18  mensajes en redes sociales de la SESNA, referentes a los proyectos y trabajos realizados en materia de riesgos e inteligencia anticorrupción. </t>
  </si>
  <si>
    <t xml:space="preserve"> 1. Impartición de talleres en materia de riesgos de corrupción,
2. Difusión de modelos, metodologías y proyectos desarrollados en materia de riesgos e inteligencia. </t>
  </si>
  <si>
    <t>Renovación de licencia Ahaslide
Precio en dólares es de $95.40, se realizó el cálculo tomando el  tipo de cambio de $ 17.41.</t>
  </si>
  <si>
    <t xml:space="preserve">Compra de licencia Acrobat Pro
Precio en pesos. El precio unitario por licencia es de  $3,588.00 MXN, se solicitan dos licencias.  </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</si>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</sst>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8" formatCode="&quot;$&quot;#,##0.00;[Red]\-&quot;$&quot;#,##0.00"/>
    <numFmt numFmtId="164" formatCode="_-[$$-80A]* #,##0.00_-;\-[$$-80A]* #,##0.00_-;_-[$$-80A]* &quot;-&quot;??_-;_-@_-"/>
    <numFmt numFmtId="165" formatCode="0.0%"/>
    <numFmt numFmtId="166" formatCode="_-[$$-409]* #,##0.00_ ;_-[$$-409]* \-#,##0.00\ ;_-[$$-409]* &quot;-&quot;??_ ;_-@_ "/>
    <numFmt numFmtId="167" formatCode="&quot;$&quot;#,##0.00"/>
  </numFmts>
  <fonts count="26">
    <font>
      <sz val="11"/>
      <color theme="1"/>
      <name val="Aptos Narrow"/>
      <family val="2"/>
      <scheme val="minor"/>
    </font>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b/>
      <sz val="12"/>
      <color theme="0"/>
      <name val="Aptos Narrow"/>
      <family val="2"/>
      <scheme val="minor"/>
    </font>
    <font>
      <b/>
      <sz val="11"/>
      <color theme="1"/>
      <name val="Calibri "/>
    </font>
    <font>
      <b/>
      <sz val="12"/>
      <color theme="1"/>
      <name val="Aptos Narrow"/>
      <family val="2"/>
      <scheme val="minor"/>
    </font>
    <font>
      <sz val="11"/>
      <name val="Aptos Narrow"/>
      <family val="2"/>
      <scheme val="minor"/>
    </font>
    <font>
      <b/>
      <sz val="11"/>
      <name val="Aptos Narrow"/>
      <family val="2"/>
      <scheme val="minor"/>
    </font>
    <font>
      <sz val="11"/>
      <color rgb="FF000000"/>
      <name val="Aptos Narrow"/>
      <family val="2"/>
      <scheme val="minor"/>
    </font>
    <font>
      <sz val="11"/>
      <color rgb="FF000000"/>
      <name val="Calibri"/>
      <family val="2"/>
    </font>
    <font>
      <sz val="11"/>
      <color theme="1"/>
      <name val="Soberana Sans"/>
    </font>
    <font>
      <sz val="11"/>
      <name val="Soberana Sans"/>
    </font>
    <font>
      <sz val="11"/>
      <name val="Calibri"/>
      <family val="2"/>
    </font>
    <font>
      <strike/>
      <sz val="11"/>
      <color rgb="FF000000"/>
      <name val="Aptos Narrow"/>
      <family val="2"/>
      <scheme val="minor"/>
    </font>
    <font>
      <sz val="12"/>
      <color rgb="FF000000"/>
      <name val="Aptos Narrow"/>
      <family val="2"/>
      <scheme val="minor"/>
    </font>
    <font>
      <sz val="11"/>
      <color rgb="FFC00000"/>
      <name val="Aptos Narrow"/>
      <family val="2"/>
      <scheme val="minor"/>
    </font>
    <font>
      <sz val="11"/>
      <color theme="0"/>
      <name val="Soberana Sans"/>
    </font>
    <font>
      <sz val="12"/>
      <color rgb="FF000000"/>
      <name val="Calibri"/>
      <family val="2"/>
    </font>
    <font>
      <sz val="11"/>
      <color rgb="FF000000"/>
      <name val="Soberana Sans"/>
    </font>
    <font>
      <sz val="11"/>
      <color rgb="FFC00000"/>
      <name val="Soberana Sans"/>
    </font>
    <font>
      <sz val="11"/>
      <color rgb="FFFF0000"/>
      <name val="Soberana Sans"/>
    </font>
    <font>
      <b/>
      <sz val="11"/>
      <color theme="0"/>
      <name val="Soberana Sans"/>
    </font>
    <font>
      <sz val="9"/>
      <color indexed="81"/>
      <name val="Tahoma"/>
      <charset val="1"/>
    </font>
  </fonts>
  <fills count="15">
    <fill>
      <patternFill patternType="none"/>
    </fill>
    <fill>
      <patternFill patternType="gray125"/>
    </fill>
    <fill>
      <patternFill patternType="solid">
        <fgColor rgb="FFCC0000"/>
        <bgColor indexed="64"/>
      </patternFill>
    </fill>
    <fill>
      <patternFill patternType="solid">
        <fgColor rgb="FFC00000"/>
        <bgColor indexed="64"/>
      </patternFill>
    </fill>
    <fill>
      <patternFill patternType="solid">
        <fgColor rgb="FF00FFFF"/>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rgb="FFFFFFFF"/>
        <bgColor rgb="FFFFFFFF"/>
      </patternFill>
    </fill>
    <fill>
      <patternFill patternType="solid">
        <fgColor theme="4" tint="0.79998168889431442"/>
        <bgColor indexed="64"/>
      </patternFill>
    </fill>
    <fill>
      <patternFill patternType="solid">
        <fgColor rgb="FF00B050"/>
        <bgColor rgb="FF000000"/>
      </patternFill>
    </fill>
    <fill>
      <patternFill patternType="solid">
        <fgColor rgb="FFFFFFFF"/>
        <bgColor rgb="FF000000"/>
      </patternFill>
    </fill>
    <fill>
      <patternFill patternType="solid">
        <fgColor theme="7" tint="0.79998168889431442"/>
        <bgColor indexed="64"/>
      </patternFill>
    </fill>
    <fill>
      <patternFill patternType="solid">
        <fgColor theme="1"/>
        <bgColor indexed="64"/>
      </patternFill>
    </fill>
  </fills>
  <borders count="24">
    <border>
      <left/>
      <right/>
      <top/>
      <bottom/>
      <diagonal/>
    </border>
    <border>
      <left style="double">
        <color theme="0"/>
      </left>
      <right/>
      <top/>
      <bottom/>
      <diagonal/>
    </border>
    <border>
      <left/>
      <right style="double">
        <color indexed="64"/>
      </right>
      <top/>
      <bottom/>
      <diagonal/>
    </border>
    <border>
      <left style="double">
        <color indexed="64"/>
      </left>
      <right/>
      <top/>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theme="1"/>
      </left>
      <right style="hair">
        <color theme="1"/>
      </right>
      <top style="hair">
        <color theme="1"/>
      </top>
      <bottom style="hair">
        <color theme="1"/>
      </bottom>
      <diagonal/>
    </border>
    <border>
      <left style="hair">
        <color theme="1"/>
      </left>
      <right style="hair">
        <color theme="1"/>
      </right>
      <top/>
      <bottom style="hair">
        <color theme="1"/>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diagonal/>
    </border>
  </borders>
  <cellStyleXfs count="3">
    <xf numFmtId="0" fontId="0" fillId="0" borderId="0"/>
    <xf numFmtId="9" fontId="1" fillId="0" borderId="0" applyFont="0" applyFill="0" applyBorder="0" applyAlignment="0" applyProtection="0"/>
    <xf numFmtId="9" fontId="1" fillId="0" borderId="0" applyFont="0" applyFill="0" applyBorder="0" applyAlignment="0" applyProtection="0"/>
  </cellStyleXfs>
  <cellXfs count="243">
    <xf numFmtId="0" fontId="0" fillId="0" borderId="0" xfId="0"/>
    <xf numFmtId="0" fontId="6" fillId="2" borderId="1"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7" fillId="4" borderId="4"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3" borderId="5" xfId="0" applyFill="1" applyBorder="1" applyAlignment="1" applyProtection="1">
      <alignment horizontal="center" vertical="center" wrapText="1"/>
      <protection locked="0"/>
    </xf>
    <xf numFmtId="0" fontId="0" fillId="3" borderId="6" xfId="0" applyFill="1" applyBorder="1" applyAlignment="1" applyProtection="1">
      <alignment horizontal="center" vertical="center" wrapText="1"/>
      <protection locked="0"/>
    </xf>
    <xf numFmtId="0" fontId="0" fillId="3" borderId="7" xfId="0"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6"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center" vertical="center" wrapText="1"/>
      <protection locked="0"/>
    </xf>
    <xf numFmtId="0" fontId="7" fillId="4" borderId="9" xfId="0"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protection locked="0"/>
    </xf>
    <xf numFmtId="0" fontId="4" fillId="6" borderId="10" xfId="0" applyFont="1" applyFill="1" applyBorder="1" applyAlignment="1" applyProtection="1">
      <alignment horizontal="center" vertical="center" wrapText="1"/>
      <protection locked="0"/>
    </xf>
    <xf numFmtId="0" fontId="4" fillId="4" borderId="10" xfId="0" applyFont="1" applyFill="1" applyBorder="1" applyAlignment="1" applyProtection="1">
      <alignment horizontal="center" vertical="center" wrapText="1"/>
      <protection locked="0"/>
    </xf>
    <xf numFmtId="0" fontId="4" fillId="7" borderId="10"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7" fillId="4" borderId="10" xfId="0" applyFont="1" applyFill="1" applyBorder="1" applyAlignment="1" applyProtection="1">
      <alignment horizontal="center" vertical="center" wrapText="1"/>
      <protection locked="0"/>
    </xf>
    <xf numFmtId="0" fontId="1" fillId="0" borderId="10" xfId="0" applyFont="1" applyBorder="1" applyAlignment="1" applyProtection="1">
      <alignment horizontal="center" vertical="center"/>
      <protection locked="0"/>
    </xf>
    <xf numFmtId="0" fontId="1" fillId="0" borderId="10" xfId="0" applyFont="1" applyBorder="1" applyAlignment="1" applyProtection="1">
      <alignment horizontal="center" vertical="center" wrapText="1"/>
      <protection locked="0"/>
    </xf>
    <xf numFmtId="0" fontId="9" fillId="0" borderId="10" xfId="0" applyFont="1" applyBorder="1" applyAlignment="1">
      <alignment horizontal="center" vertical="center" wrapText="1"/>
    </xf>
    <xf numFmtId="0" fontId="1" fillId="8" borderId="10" xfId="0" applyFont="1" applyFill="1" applyBorder="1" applyAlignment="1" applyProtection="1">
      <alignment horizontal="center" vertical="center"/>
      <protection locked="0"/>
    </xf>
    <xf numFmtId="2" fontId="1" fillId="0" borderId="10" xfId="1" applyNumberFormat="1" applyFont="1" applyFill="1" applyBorder="1" applyAlignment="1" applyProtection="1">
      <alignment horizontal="center" vertical="center"/>
      <protection locked="0"/>
    </xf>
    <xf numFmtId="0" fontId="1" fillId="8" borderId="10" xfId="0" applyFont="1" applyFill="1" applyBorder="1" applyAlignment="1">
      <alignment horizontal="center" vertical="center"/>
    </xf>
    <xf numFmtId="0" fontId="0" fillId="0" borderId="11" xfId="0" applyBorder="1" applyAlignment="1" applyProtection="1">
      <alignment horizontal="center" vertical="center"/>
      <protection locked="0"/>
    </xf>
    <xf numFmtId="9" fontId="1" fillId="8" borderId="10" xfId="0" applyNumberFormat="1" applyFont="1" applyFill="1" applyBorder="1" applyAlignment="1">
      <alignment horizontal="center" vertical="center"/>
    </xf>
    <xf numFmtId="9" fontId="0" fillId="9" borderId="12" xfId="0" applyNumberFormat="1" applyFill="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9" borderId="13" xfId="0" applyFill="1" applyBorder="1" applyAlignment="1" applyProtection="1">
      <alignment horizontal="center" vertical="center"/>
      <protection locked="0"/>
    </xf>
    <xf numFmtId="0" fontId="0" fillId="0" borderId="13" xfId="0"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10" fillId="0" borderId="10" xfId="0" applyFont="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11" fillId="0" borderId="10" xfId="0" applyFont="1" applyBorder="1" applyAlignment="1" applyProtection="1">
      <alignment horizontal="center" vertical="center" wrapText="1"/>
      <protection locked="0"/>
    </xf>
    <xf numFmtId="0" fontId="11" fillId="0" borderId="10" xfId="0" applyFont="1" applyBorder="1" applyAlignment="1">
      <alignment horizontal="center" vertical="center" wrapText="1"/>
    </xf>
    <xf numFmtId="0" fontId="1" fillId="0" borderId="10" xfId="0" applyFont="1" applyBorder="1" applyAlignment="1">
      <alignment horizontal="center" vertical="center" wrapText="1"/>
    </xf>
    <xf numFmtId="9" fontId="1" fillId="8" borderId="10" xfId="0" applyNumberFormat="1" applyFont="1" applyFill="1" applyBorder="1" applyAlignment="1" applyProtection="1">
      <alignment horizontal="center" vertical="center"/>
      <protection locked="0"/>
    </xf>
    <xf numFmtId="0" fontId="5" fillId="0" borderId="10" xfId="0" applyFont="1" applyBorder="1" applyAlignment="1" applyProtection="1">
      <alignment horizontal="center" vertical="center" wrapText="1"/>
      <protection locked="0"/>
    </xf>
    <xf numFmtId="0" fontId="1" fillId="10" borderId="10" xfId="0" applyFont="1" applyFill="1" applyBorder="1" applyAlignment="1" applyProtection="1">
      <alignment horizontal="center" vertical="center" wrapText="1"/>
      <protection locked="0"/>
    </xf>
    <xf numFmtId="9" fontId="12" fillId="0" borderId="10" xfId="0" applyNumberFormat="1" applyFont="1" applyBorder="1" applyAlignment="1">
      <alignment horizontal="center" vertical="center"/>
    </xf>
    <xf numFmtId="0" fontId="12" fillId="0" borderId="14" xfId="0" applyFont="1" applyBorder="1" applyAlignment="1">
      <alignment horizontal="center" vertical="center"/>
    </xf>
    <xf numFmtId="0" fontId="12" fillId="0" borderId="14" xfId="0" quotePrefix="1" applyFont="1" applyBorder="1" applyAlignment="1">
      <alignment horizontal="center" vertical="center" wrapText="1"/>
    </xf>
    <xf numFmtId="0" fontId="12" fillId="11" borderId="10" xfId="0" applyFont="1" applyFill="1" applyBorder="1" applyAlignment="1">
      <alignment horizontal="center" vertical="center"/>
    </xf>
    <xf numFmtId="0" fontId="12" fillId="0" borderId="10" xfId="0" applyFont="1" applyBorder="1" applyAlignment="1">
      <alignment vertical="center" wrapText="1"/>
    </xf>
    <xf numFmtId="0" fontId="12" fillId="0" borderId="14" xfId="0" applyFont="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1" fillId="0" borderId="8" xfId="0" applyFont="1" applyBorder="1" applyAlignment="1" applyProtection="1">
      <alignment horizontal="center" vertical="center" wrapText="1"/>
      <protection locked="0"/>
    </xf>
    <xf numFmtId="9" fontId="9" fillId="8" borderId="10" xfId="0" applyNumberFormat="1" applyFont="1" applyFill="1" applyBorder="1" applyAlignment="1">
      <alignment horizontal="center" vertical="center"/>
    </xf>
    <xf numFmtId="9" fontId="13" fillId="0" borderId="10" xfId="0" applyNumberFormat="1"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1" fillId="0" borderId="8" xfId="0" applyFont="1" applyBorder="1" applyAlignment="1">
      <alignment vertical="center" wrapText="1"/>
    </xf>
    <xf numFmtId="0" fontId="11" fillId="0" borderId="7" xfId="0" applyFont="1" applyBorder="1" applyAlignment="1">
      <alignment vertical="center" wrapText="1"/>
    </xf>
    <xf numFmtId="0" fontId="11" fillId="0" borderId="7" xfId="0" applyFont="1" applyBorder="1" applyAlignment="1">
      <alignment horizontal="center" vertical="center" wrapText="1"/>
    </xf>
    <xf numFmtId="9" fontId="1" fillId="0" borderId="10" xfId="0" applyNumberFormat="1" applyFont="1" applyBorder="1" applyAlignment="1" applyProtection="1">
      <alignment horizontal="center" vertical="center"/>
      <protection locked="0"/>
    </xf>
    <xf numFmtId="0" fontId="1" fillId="3" borderId="10" xfId="0" applyFont="1" applyFill="1" applyBorder="1" applyAlignment="1" applyProtection="1">
      <alignment horizontal="center" vertical="center"/>
      <protection locked="0"/>
    </xf>
    <xf numFmtId="0" fontId="0" fillId="0" borderId="10" xfId="0" applyBorder="1" applyAlignment="1" applyProtection="1">
      <alignment horizontal="center" vertical="center" wrapText="1"/>
      <protection locked="0"/>
    </xf>
    <xf numFmtId="9" fontId="0" fillId="0" borderId="10" xfId="0" applyNumberForma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14" xfId="0" applyFont="1" applyBorder="1" applyAlignment="1" applyProtection="1">
      <alignment horizontal="center" vertical="center"/>
      <protection locked="0"/>
    </xf>
    <xf numFmtId="0" fontId="12" fillId="11" borderId="10" xfId="0" applyFont="1" applyFill="1" applyBorder="1" applyAlignment="1" applyProtection="1">
      <alignment horizontal="center" vertical="center"/>
      <protection locked="0"/>
    </xf>
    <xf numFmtId="0" fontId="12" fillId="0" borderId="14" xfId="0" applyFont="1" applyBorder="1" applyAlignment="1" applyProtection="1">
      <alignment horizontal="center" vertical="center" wrapText="1"/>
      <protection locked="0"/>
    </xf>
    <xf numFmtId="9" fontId="12" fillId="0" borderId="15" xfId="0" applyNumberFormat="1" applyFont="1" applyBorder="1" applyAlignment="1">
      <alignment horizontal="center" vertical="center"/>
    </xf>
    <xf numFmtId="0" fontId="12" fillId="0" borderId="16" xfId="0" applyFont="1" applyBorder="1" applyAlignment="1">
      <alignment horizontal="center" vertical="center"/>
    </xf>
    <xf numFmtId="3" fontId="12" fillId="0" borderId="16" xfId="0" applyNumberFormat="1" applyFont="1" applyBorder="1" applyAlignment="1">
      <alignment horizontal="center" vertical="center" wrapText="1"/>
    </xf>
    <xf numFmtId="0" fontId="12" fillId="11" borderId="8" xfId="0" applyFont="1" applyFill="1" applyBorder="1" applyAlignment="1">
      <alignment horizontal="center" vertical="center"/>
    </xf>
    <xf numFmtId="0" fontId="12" fillId="0" borderId="15" xfId="0" applyFont="1" applyBorder="1" applyAlignment="1">
      <alignment vertical="center" wrapText="1"/>
    </xf>
    <xf numFmtId="0" fontId="12" fillId="0" borderId="16" xfId="0" applyFont="1" applyBorder="1" applyAlignment="1">
      <alignment vertical="center" wrapText="1"/>
    </xf>
    <xf numFmtId="0" fontId="11" fillId="0" borderId="10" xfId="0" applyFont="1" applyBorder="1" applyAlignment="1">
      <alignment vertical="center" wrapText="1"/>
    </xf>
    <xf numFmtId="0" fontId="11" fillId="0" borderId="14" xfId="0" applyFont="1" applyBorder="1" applyAlignment="1">
      <alignment vertical="center" wrapText="1"/>
    </xf>
    <xf numFmtId="164" fontId="11" fillId="0" borderId="14" xfId="0" applyNumberFormat="1" applyFont="1" applyBorder="1" applyAlignment="1">
      <alignment vertical="center" wrapText="1"/>
    </xf>
    <xf numFmtId="0" fontId="11" fillId="0" borderId="8" xfId="0" applyFont="1" applyBorder="1" applyAlignment="1">
      <alignment vertical="center" wrapText="1"/>
    </xf>
    <xf numFmtId="8" fontId="11" fillId="0" borderId="14" xfId="0" applyNumberFormat="1" applyFont="1" applyBorder="1" applyAlignment="1">
      <alignment vertical="center" wrapText="1"/>
    </xf>
    <xf numFmtId="0" fontId="11" fillId="0" borderId="14" xfId="0" applyFont="1" applyBorder="1" applyAlignment="1">
      <alignment vertical="center"/>
    </xf>
    <xf numFmtId="0" fontId="0" fillId="0" borderId="8" xfId="0"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1" fillId="0" borderId="8" xfId="0" applyFont="1" applyBorder="1" applyAlignment="1">
      <alignment horizontal="center" vertical="center" wrapText="1"/>
    </xf>
    <xf numFmtId="9" fontId="9" fillId="8" borderId="8" xfId="0" applyNumberFormat="1" applyFont="1" applyFill="1" applyBorder="1" applyAlignment="1">
      <alignment horizontal="center" vertical="center"/>
    </xf>
    <xf numFmtId="9" fontId="9" fillId="0" borderId="8" xfId="0" applyNumberFormat="1"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17" xfId="0" applyFont="1" applyBorder="1"/>
    <xf numFmtId="9" fontId="14" fillId="0" borderId="8" xfId="0" applyNumberFormat="1" applyFont="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9" fillId="0" borderId="8" xfId="0" applyFont="1" applyBorder="1" applyAlignment="1">
      <alignment vertical="center"/>
    </xf>
    <xf numFmtId="9" fontId="9" fillId="0" borderId="10" xfId="0" applyNumberFormat="1"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9" fontId="9" fillId="0" borderId="8" xfId="0" applyNumberFormat="1" applyFont="1" applyBorder="1" applyAlignment="1" applyProtection="1">
      <alignment horizontal="center" vertical="center" wrapText="1"/>
      <protection locked="0"/>
    </xf>
    <xf numFmtId="9" fontId="12" fillId="0" borderId="17" xfId="0" applyNumberFormat="1" applyFont="1" applyBorder="1" applyAlignment="1">
      <alignment horizontal="center" vertical="center"/>
    </xf>
    <xf numFmtId="9" fontId="15" fillId="0" borderId="18" xfId="0" applyNumberFormat="1" applyFont="1" applyBorder="1" applyAlignment="1">
      <alignment horizontal="center" vertical="center"/>
    </xf>
    <xf numFmtId="0" fontId="12" fillId="0" borderId="18" xfId="0" applyFont="1" applyBorder="1" applyAlignment="1">
      <alignment horizontal="center" vertical="center" wrapText="1"/>
    </xf>
    <xf numFmtId="0" fontId="15" fillId="0" borderId="17" xfId="0" applyFont="1" applyBorder="1" applyAlignment="1">
      <alignment vertical="center" wrapText="1"/>
    </xf>
    <xf numFmtId="0" fontId="12" fillId="0" borderId="18" xfId="0" applyFont="1" applyBorder="1" applyAlignment="1">
      <alignment vertical="center" wrapText="1"/>
    </xf>
    <xf numFmtId="0" fontId="11" fillId="0" borderId="15" xfId="0" applyFont="1" applyBorder="1" applyAlignment="1">
      <alignment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6" fontId="11" fillId="0" borderId="21" xfId="0" applyNumberFormat="1" applyFont="1" applyBorder="1" applyAlignment="1">
      <alignment vertical="center" wrapText="1"/>
    </xf>
    <xf numFmtId="0" fontId="11" fillId="0" borderId="15" xfId="0" applyFont="1" applyBorder="1" applyAlignment="1">
      <alignment vertical="center" wrapText="1"/>
    </xf>
    <xf numFmtId="0" fontId="11" fillId="0" borderId="16" xfId="0" applyFont="1" applyBorder="1" applyAlignment="1">
      <alignment vertical="center" wrapText="1"/>
    </xf>
    <xf numFmtId="0" fontId="11" fillId="0" borderId="16" xfId="0" applyFont="1" applyBorder="1" applyAlignment="1">
      <alignment vertical="center"/>
    </xf>
    <xf numFmtId="0" fontId="1" fillId="0" borderId="8" xfId="0" applyFont="1" applyBorder="1" applyAlignment="1" applyProtection="1">
      <alignment horizontal="center" vertical="center"/>
      <protection locked="0"/>
    </xf>
    <xf numFmtId="0" fontId="1" fillId="0" borderId="8" xfId="0" applyFont="1" applyBorder="1" applyAlignment="1" applyProtection="1">
      <alignment horizontal="center" vertical="center" wrapText="1"/>
      <protection locked="0"/>
    </xf>
    <xf numFmtId="0" fontId="9" fillId="0" borderId="10"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10" xfId="0" applyFont="1" applyBorder="1" applyAlignment="1">
      <alignment horizontal="center" vertical="center" wrapText="1"/>
    </xf>
    <xf numFmtId="9" fontId="9" fillId="8" borderId="10" xfId="0" applyNumberFormat="1" applyFont="1" applyFill="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10" xfId="0" applyFont="1" applyBorder="1" applyAlignment="1" applyProtection="1">
      <alignment horizontal="center" vertical="center" wrapText="1"/>
      <protection locked="0"/>
    </xf>
    <xf numFmtId="9" fontId="1" fillId="8" borderId="10" xfId="0" applyNumberFormat="1" applyFont="1" applyFill="1" applyBorder="1" applyAlignment="1">
      <alignment horizontal="center" vertical="center"/>
    </xf>
    <xf numFmtId="9" fontId="0" fillId="0" borderId="10" xfId="0" applyNumberFormat="1"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11" fillId="0" borderId="8" xfId="0" applyFont="1" applyBorder="1" applyAlignment="1">
      <alignment horizontal="center" vertical="center" wrapText="1"/>
    </xf>
    <xf numFmtId="165" fontId="1" fillId="8" borderId="10" xfId="0" applyNumberFormat="1" applyFont="1" applyFill="1" applyBorder="1" applyAlignment="1">
      <alignment horizontal="center" vertical="center"/>
    </xf>
    <xf numFmtId="0" fontId="0" fillId="0" borderId="10" xfId="0" applyBorder="1" applyAlignment="1" applyProtection="1">
      <alignment horizontal="center" vertical="center" wrapText="1"/>
      <protection locked="0"/>
    </xf>
    <xf numFmtId="0" fontId="12" fillId="0" borderId="8" xfId="0" applyFont="1" applyBorder="1" applyAlignment="1" applyProtection="1">
      <alignment horizontal="center" vertical="center"/>
      <protection locked="0"/>
    </xf>
    <xf numFmtId="0" fontId="12" fillId="11" borderId="8" xfId="0" applyFont="1" applyFill="1" applyBorder="1" applyAlignment="1" applyProtection="1">
      <alignment horizontal="center" vertical="center"/>
      <protection locked="0"/>
    </xf>
    <xf numFmtId="0" fontId="12" fillId="0" borderId="8" xfId="0" applyFont="1" applyBorder="1" applyAlignment="1" applyProtection="1">
      <alignment horizontal="center" vertical="center" wrapText="1"/>
      <protection locked="0"/>
    </xf>
    <xf numFmtId="9" fontId="12" fillId="0" borderId="8" xfId="0" applyNumberFormat="1" applyFont="1" applyBorder="1" applyAlignment="1">
      <alignment horizontal="center" vertical="center"/>
    </xf>
    <xf numFmtId="0" fontId="12" fillId="0" borderId="8" xfId="0" applyFont="1" applyBorder="1" applyAlignment="1">
      <alignment horizontal="center" vertical="center"/>
    </xf>
    <xf numFmtId="0" fontId="12" fillId="0" borderId="8" xfId="0" applyFont="1" applyBorder="1" applyAlignment="1">
      <alignment horizontal="center" vertical="center" wrapText="1"/>
    </xf>
    <xf numFmtId="0" fontId="12" fillId="11" borderId="8" xfId="0" applyFont="1" applyFill="1" applyBorder="1" applyAlignment="1">
      <alignment horizontal="center" vertical="center"/>
    </xf>
    <xf numFmtId="0" fontId="12" fillId="0" borderId="8" xfId="0" applyFont="1" applyBorder="1" applyAlignment="1">
      <alignment vertical="center" wrapText="1"/>
    </xf>
    <xf numFmtId="0" fontId="11" fillId="0" borderId="17" xfId="0" applyFont="1" applyBorder="1" applyAlignment="1">
      <alignment vertical="center" wrapText="1"/>
    </xf>
    <xf numFmtId="166" fontId="17" fillId="0" borderId="16" xfId="0" applyNumberFormat="1" applyFont="1" applyBorder="1" applyAlignment="1">
      <alignment vertical="center"/>
    </xf>
    <xf numFmtId="0" fontId="12" fillId="0" borderId="17" xfId="0" applyFont="1" applyBorder="1" applyAlignment="1">
      <alignment vertical="center" wrapText="1"/>
    </xf>
    <xf numFmtId="0" fontId="1" fillId="0" borderId="17" xfId="0" applyFont="1" applyBorder="1" applyAlignment="1" applyProtection="1">
      <alignment horizontal="center" vertical="center"/>
      <protection locked="0"/>
    </xf>
    <xf numFmtId="0" fontId="1" fillId="0" borderId="17" xfId="0" applyFont="1" applyBorder="1" applyAlignment="1" applyProtection="1">
      <alignment horizontal="center" vertical="center" wrapText="1"/>
      <protection locked="0"/>
    </xf>
    <xf numFmtId="0" fontId="9" fillId="8" borderId="10" xfId="0" applyFont="1" applyFill="1" applyBorder="1" applyAlignment="1">
      <alignment horizontal="center" vertical="center"/>
    </xf>
    <xf numFmtId="0" fontId="13" fillId="0" borderId="10" xfId="0" applyFont="1"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11" fillId="0" borderId="22" xfId="0" applyFont="1" applyBorder="1" applyAlignment="1">
      <alignment vertical="center" wrapText="1"/>
    </xf>
    <xf numFmtId="0" fontId="11" fillId="0" borderId="22" xfId="0" applyFont="1" applyBorder="1" applyAlignment="1">
      <alignment horizontal="center" vertical="center" wrapText="1"/>
    </xf>
    <xf numFmtId="0" fontId="12" fillId="0" borderId="15" xfId="0" applyFont="1" applyBorder="1" applyAlignment="1" applyProtection="1">
      <alignment horizontal="center" vertical="center"/>
      <protection locked="0"/>
    </xf>
    <xf numFmtId="0" fontId="12" fillId="11" borderId="15" xfId="0" applyFont="1" applyFill="1" applyBorder="1" applyAlignment="1" applyProtection="1">
      <alignment horizontal="center" vertical="center"/>
      <protection locked="0"/>
    </xf>
    <xf numFmtId="0" fontId="12" fillId="0" borderId="15" xfId="0" applyFont="1" applyBorder="1" applyAlignment="1" applyProtection="1">
      <alignment horizontal="center" vertical="center" wrapText="1"/>
      <protection locked="0"/>
    </xf>
    <xf numFmtId="0" fontId="12" fillId="0" borderId="15" xfId="0" applyFont="1" applyBorder="1" applyAlignment="1">
      <alignment horizontal="center" vertical="center"/>
    </xf>
    <xf numFmtId="0" fontId="12" fillId="0" borderId="15" xfId="0" applyFont="1" applyBorder="1" applyAlignment="1">
      <alignment horizontal="center" vertical="center" wrapText="1"/>
    </xf>
    <xf numFmtId="0" fontId="12" fillId="11" borderId="15" xfId="0" applyFont="1" applyFill="1" applyBorder="1" applyAlignment="1">
      <alignment horizontal="center" vertical="center"/>
    </xf>
    <xf numFmtId="0" fontId="12" fillId="0" borderId="15" xfId="0" applyFont="1" applyBorder="1" applyAlignment="1">
      <alignment vertical="center" wrapText="1"/>
    </xf>
    <xf numFmtId="0" fontId="1" fillId="0" borderId="8" xfId="0" applyFont="1" applyBorder="1" applyAlignment="1" applyProtection="1">
      <alignment vertical="center"/>
      <protection locked="0"/>
    </xf>
    <xf numFmtId="0" fontId="0" fillId="0" borderId="8" xfId="0"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1" fillId="0" borderId="8" xfId="0" applyFont="1" applyBorder="1" applyAlignment="1">
      <alignment horizontal="center" vertical="center" wrapText="1"/>
    </xf>
    <xf numFmtId="0" fontId="9" fillId="8" borderId="8" xfId="0" applyFont="1" applyFill="1" applyBorder="1" applyAlignment="1">
      <alignment horizontal="center" vertical="center"/>
    </xf>
    <xf numFmtId="9" fontId="9" fillId="8" borderId="8" xfId="1" applyFont="1" applyFill="1" applyBorder="1" applyAlignment="1">
      <alignment horizontal="center" vertical="center"/>
    </xf>
    <xf numFmtId="9" fontId="0" fillId="0" borderId="10" xfId="2"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17" xfId="0" applyFont="1" applyBorder="1" applyAlignment="1">
      <alignment vertical="center" wrapText="1"/>
    </xf>
    <xf numFmtId="0" fontId="9" fillId="0" borderId="17" xfId="0" applyFont="1" applyBorder="1" applyAlignment="1">
      <alignment horizontal="center" vertical="center"/>
    </xf>
    <xf numFmtId="0" fontId="18" fillId="0" borderId="8" xfId="0" applyFont="1" applyBorder="1" applyAlignment="1" applyProtection="1">
      <alignment horizontal="center" vertical="center"/>
      <protection locked="0"/>
    </xf>
    <xf numFmtId="9" fontId="18" fillId="8" borderId="8" xfId="0" applyNumberFormat="1" applyFont="1" applyFill="1" applyBorder="1" applyAlignment="1">
      <alignment horizontal="center" vertical="center"/>
    </xf>
    <xf numFmtId="9" fontId="1" fillId="8" borderId="8" xfId="0" applyNumberFormat="1" applyFont="1" applyFill="1" applyBorder="1" applyAlignment="1">
      <alignment horizontal="center" vertical="center"/>
    </xf>
    <xf numFmtId="9" fontId="12" fillId="0" borderId="8" xfId="0" applyNumberFormat="1" applyFont="1" applyBorder="1" applyAlignment="1" applyProtection="1">
      <alignment horizontal="center" vertical="center"/>
      <protection locked="0"/>
    </xf>
    <xf numFmtId="0" fontId="12" fillId="0" borderId="8" xfId="0" quotePrefix="1" applyFont="1" applyBorder="1" applyAlignment="1" applyProtection="1">
      <alignment horizontal="center" vertical="center"/>
      <protection locked="0"/>
    </xf>
    <xf numFmtId="0" fontId="12" fillId="0" borderId="17" xfId="0" applyFont="1" applyBorder="1" applyAlignment="1" applyProtection="1">
      <alignment horizontal="center" vertical="center" wrapText="1"/>
      <protection locked="0"/>
    </xf>
    <xf numFmtId="0" fontId="12" fillId="0" borderId="17" xfId="0" applyFont="1" applyBorder="1" applyAlignment="1" applyProtection="1">
      <alignment horizontal="center" vertical="center"/>
      <protection locked="0"/>
    </xf>
    <xf numFmtId="9" fontId="12" fillId="0" borderId="17" xfId="0" applyNumberFormat="1" applyFont="1" applyBorder="1" applyAlignment="1">
      <alignment horizontal="center" vertical="center"/>
    </xf>
    <xf numFmtId="0" fontId="12" fillId="0" borderId="17" xfId="0" applyFont="1" applyBorder="1" applyAlignment="1">
      <alignment horizontal="center" vertical="center"/>
    </xf>
    <xf numFmtId="0" fontId="12" fillId="0" borderId="17" xfId="0" applyFont="1" applyBorder="1" applyAlignment="1">
      <alignment horizontal="center" vertical="center" wrapText="1"/>
    </xf>
    <xf numFmtId="0" fontId="17" fillId="8" borderId="16" xfId="0" applyFont="1" applyFill="1" applyBorder="1" applyAlignment="1">
      <alignment vertical="center"/>
    </xf>
    <xf numFmtId="0" fontId="17" fillId="12" borderId="16" xfId="0" applyFont="1" applyFill="1" applyBorder="1" applyAlignment="1">
      <alignment vertical="center" wrapText="1"/>
    </xf>
    <xf numFmtId="166" fontId="11" fillId="0" borderId="16" xfId="0" applyNumberFormat="1" applyFont="1" applyBorder="1" applyAlignment="1">
      <alignment vertical="center"/>
    </xf>
    <xf numFmtId="0" fontId="1" fillId="0" borderId="15" xfId="0" applyFont="1" applyBorder="1" applyAlignment="1" applyProtection="1">
      <alignment vertical="center"/>
      <protection locked="0"/>
    </xf>
    <xf numFmtId="0" fontId="1"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wrapText="1"/>
      <protection locked="0"/>
    </xf>
    <xf numFmtId="0" fontId="9" fillId="0" borderId="15" xfId="0" applyFont="1" applyBorder="1" applyAlignment="1">
      <alignment horizontal="center" vertical="center" wrapText="1"/>
    </xf>
    <xf numFmtId="0" fontId="1" fillId="0" borderId="15" xfId="0" applyFont="1" applyBorder="1" applyAlignment="1">
      <alignment horizontal="center" vertical="center" wrapText="1"/>
    </xf>
    <xf numFmtId="0" fontId="9" fillId="8" borderId="15" xfId="0" applyFont="1" applyFill="1" applyBorder="1" applyAlignment="1">
      <alignment horizontal="center" vertical="center"/>
    </xf>
    <xf numFmtId="9" fontId="9" fillId="8" borderId="15" xfId="1" applyFont="1" applyFill="1" applyBorder="1" applyAlignment="1">
      <alignment horizontal="center" vertical="center"/>
    </xf>
    <xf numFmtId="9" fontId="13" fillId="0" borderId="10" xfId="2"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22" xfId="0" applyFont="1" applyBorder="1" applyAlignment="1">
      <alignment vertical="center" wrapText="1"/>
    </xf>
    <xf numFmtId="0" fontId="9" fillId="0" borderId="22" xfId="0" applyFont="1" applyBorder="1" applyAlignment="1">
      <alignment horizontal="center" vertical="center"/>
    </xf>
    <xf numFmtId="0" fontId="18" fillId="0" borderId="15" xfId="0" applyFont="1" applyBorder="1" applyAlignment="1" applyProtection="1">
      <alignment horizontal="center" vertical="center"/>
      <protection locked="0"/>
    </xf>
    <xf numFmtId="9" fontId="18" fillId="8" borderId="15" xfId="0" applyNumberFormat="1" applyFont="1" applyFill="1" applyBorder="1" applyAlignment="1">
      <alignment horizontal="center" vertical="center"/>
    </xf>
    <xf numFmtId="9" fontId="1" fillId="8" borderId="15" xfId="0" applyNumberFormat="1" applyFont="1" applyFill="1" applyBorder="1" applyAlignment="1">
      <alignment horizontal="center" vertical="center"/>
    </xf>
    <xf numFmtId="9" fontId="12" fillId="0" borderId="22" xfId="0" applyNumberFormat="1" applyFont="1" applyBorder="1" applyAlignment="1" applyProtection="1">
      <alignment horizontal="center" vertical="center"/>
      <protection locked="0"/>
    </xf>
    <xf numFmtId="0" fontId="12" fillId="0" borderId="22" xfId="0" applyFont="1" applyBorder="1" applyAlignment="1" applyProtection="1">
      <alignment horizontal="center" vertical="center"/>
      <protection locked="0"/>
    </xf>
    <xf numFmtId="0" fontId="12" fillId="11" borderId="17" xfId="0" applyFont="1" applyFill="1" applyBorder="1" applyAlignment="1" applyProtection="1">
      <alignment horizontal="center" vertical="center"/>
      <protection locked="0"/>
    </xf>
    <xf numFmtId="0" fontId="12" fillId="0" borderId="22" xfId="0" applyFont="1" applyBorder="1" applyAlignment="1" applyProtection="1">
      <alignment horizontal="center" vertical="center" wrapText="1"/>
      <protection locked="0"/>
    </xf>
    <xf numFmtId="0" fontId="12" fillId="0" borderId="22" xfId="0" applyFont="1" applyBorder="1" applyAlignment="1">
      <alignment horizontal="center" vertical="center"/>
    </xf>
    <xf numFmtId="0" fontId="12" fillId="0" borderId="22" xfId="0" applyFont="1" applyBorder="1" applyAlignment="1">
      <alignment horizontal="center" vertical="center" wrapText="1"/>
    </xf>
    <xf numFmtId="0" fontId="12" fillId="11" borderId="17" xfId="0" applyFont="1" applyFill="1" applyBorder="1" applyAlignment="1">
      <alignment horizontal="center" vertical="center"/>
    </xf>
    <xf numFmtId="0" fontId="12" fillId="0" borderId="22" xfId="0" applyFont="1" applyBorder="1" applyAlignment="1">
      <alignment vertical="center" wrapText="1"/>
    </xf>
    <xf numFmtId="0" fontId="0" fillId="0" borderId="10" xfId="0" applyBorder="1" applyAlignment="1">
      <alignment horizontal="center" vertical="center" wrapText="1"/>
    </xf>
    <xf numFmtId="0" fontId="5" fillId="0" borderId="10" xfId="0" applyFont="1" applyBorder="1" applyAlignment="1" applyProtection="1">
      <alignment horizontal="center" vertical="center" wrapText="1"/>
      <protection locked="0"/>
    </xf>
    <xf numFmtId="9" fontId="0" fillId="8" borderId="10" xfId="0" applyNumberFormat="1" applyFill="1" applyBorder="1" applyAlignment="1">
      <alignment horizontal="center" vertical="center"/>
    </xf>
    <xf numFmtId="0" fontId="0" fillId="13" borderId="10" xfId="0" applyFill="1" applyBorder="1" applyAlignment="1" applyProtection="1">
      <alignment horizontal="center" vertical="center"/>
      <protection locked="0"/>
    </xf>
    <xf numFmtId="0" fontId="15" fillId="0" borderId="17" xfId="0" applyFont="1" applyBorder="1" applyAlignment="1">
      <alignment vertical="center" wrapText="1"/>
    </xf>
    <xf numFmtId="0" fontId="15" fillId="0" borderId="17" xfId="0" applyFont="1" applyBorder="1" applyAlignment="1">
      <alignment horizontal="center" vertical="center" wrapText="1"/>
    </xf>
    <xf numFmtId="0" fontId="0" fillId="8" borderId="10" xfId="0" applyFill="1" applyBorder="1" applyAlignment="1">
      <alignment horizontal="center" vertical="center"/>
    </xf>
    <xf numFmtId="9" fontId="12" fillId="0" borderId="23" xfId="0" applyNumberFormat="1" applyFont="1" applyBorder="1" applyAlignment="1" applyProtection="1">
      <alignment horizontal="center" vertical="center"/>
      <protection locked="0"/>
    </xf>
    <xf numFmtId="0" fontId="12" fillId="0" borderId="23" xfId="0" applyFont="1" applyBorder="1" applyAlignment="1" applyProtection="1">
      <alignment horizontal="center" vertical="center"/>
      <protection locked="0"/>
    </xf>
    <xf numFmtId="3" fontId="12" fillId="0" borderId="23" xfId="0" applyNumberFormat="1" applyFont="1" applyBorder="1" applyAlignment="1" applyProtection="1">
      <alignment horizontal="center" vertical="center"/>
      <protection locked="0"/>
    </xf>
    <xf numFmtId="0" fontId="0" fillId="0" borderId="23" xfId="0" applyBorder="1" applyAlignment="1" applyProtection="1">
      <alignment horizontal="center" vertical="center" wrapText="1"/>
      <protection locked="0"/>
    </xf>
    <xf numFmtId="0" fontId="0" fillId="0" borderId="2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7" xfId="0" applyBorder="1" applyAlignment="1" applyProtection="1">
      <alignment horizontal="center" vertical="center" wrapText="1"/>
      <protection locked="0"/>
    </xf>
    <xf numFmtId="0" fontId="14" fillId="0" borderId="10" xfId="0" applyFont="1" applyBorder="1" applyAlignment="1">
      <alignment horizontal="center" vertical="center" wrapText="1"/>
    </xf>
    <xf numFmtId="0" fontId="13" fillId="0" borderId="10" xfId="0" applyFont="1" applyBorder="1" applyAlignment="1">
      <alignment horizontal="center" vertical="center" wrapText="1"/>
    </xf>
    <xf numFmtId="0" fontId="14" fillId="8" borderId="10" xfId="0" applyFont="1" applyFill="1" applyBorder="1" applyAlignment="1">
      <alignment horizontal="center" vertical="center"/>
    </xf>
    <xf numFmtId="0" fontId="19" fillId="0" borderId="10" xfId="0" applyFont="1" applyBorder="1" applyAlignment="1" applyProtection="1">
      <alignment horizontal="center" vertical="center" wrapText="1"/>
      <protection locked="0"/>
    </xf>
    <xf numFmtId="9" fontId="13" fillId="8" borderId="10" xfId="0" applyNumberFormat="1" applyFont="1" applyFill="1" applyBorder="1" applyAlignment="1">
      <alignment horizontal="center" vertical="center"/>
    </xf>
    <xf numFmtId="0" fontId="13" fillId="13" borderId="10" xfId="0" applyFont="1" applyFill="1" applyBorder="1" applyAlignment="1" applyProtection="1">
      <alignment horizontal="center" vertical="center"/>
      <protection locked="0"/>
    </xf>
    <xf numFmtId="0" fontId="15" fillId="0" borderId="22" xfId="0" applyFont="1" applyBorder="1" applyAlignment="1">
      <alignment vertical="center" wrapText="1"/>
    </xf>
    <xf numFmtId="0" fontId="15" fillId="0" borderId="22" xfId="0" applyFont="1" applyBorder="1" applyAlignment="1">
      <alignment horizontal="center" vertical="center" wrapText="1"/>
    </xf>
    <xf numFmtId="0" fontId="13" fillId="8" borderId="10" xfId="0" applyFont="1" applyFill="1" applyBorder="1" applyAlignment="1">
      <alignment horizontal="center" vertical="center"/>
    </xf>
    <xf numFmtId="0" fontId="13" fillId="0" borderId="10" xfId="0" applyFont="1" applyBorder="1" applyAlignment="1" applyProtection="1">
      <alignment horizontal="center" vertical="center" wrapText="1"/>
      <protection locked="0"/>
    </xf>
    <xf numFmtId="9" fontId="12" fillId="0" borderId="15" xfId="0" applyNumberFormat="1" applyFont="1" applyBorder="1" applyAlignment="1" applyProtection="1">
      <alignment horizontal="center" vertical="center"/>
      <protection locked="0"/>
    </xf>
    <xf numFmtId="3" fontId="12" fillId="0" borderId="15" xfId="0" applyNumberFormat="1" applyFont="1" applyBorder="1" applyAlignment="1" applyProtection="1">
      <alignment horizontal="center" vertical="center"/>
      <protection locked="0"/>
    </xf>
    <xf numFmtId="0" fontId="0" fillId="0" borderId="15" xfId="0" applyBorder="1" applyAlignment="1" applyProtection="1">
      <alignment horizontal="center" vertical="center" wrapText="1"/>
      <protection locked="0"/>
    </xf>
    <xf numFmtId="0" fontId="20" fillId="8" borderId="16" xfId="0" applyFont="1" applyFill="1" applyBorder="1" applyAlignment="1">
      <alignment vertical="center"/>
    </xf>
    <xf numFmtId="0" fontId="20" fillId="12" borderId="16" xfId="0" applyFont="1" applyFill="1" applyBorder="1" applyAlignment="1">
      <alignment vertical="center" wrapText="1"/>
    </xf>
    <xf numFmtId="164" fontId="20" fillId="0" borderId="16" xfId="0" applyNumberFormat="1" applyFont="1" applyBorder="1" applyAlignment="1">
      <alignment vertical="center"/>
    </xf>
    <xf numFmtId="8" fontId="21" fillId="0" borderId="14" xfId="0" applyNumberFormat="1" applyFont="1" applyBorder="1" applyAlignment="1">
      <alignment vertical="center" wrapText="1"/>
    </xf>
    <xf numFmtId="0" fontId="21" fillId="0" borderId="16" xfId="0" applyFont="1" applyBorder="1" applyAlignment="1">
      <alignment vertical="center" wrapText="1"/>
    </xf>
    <xf numFmtId="0" fontId="21" fillId="0" borderId="16" xfId="0" applyFont="1" applyBorder="1" applyAlignment="1">
      <alignment vertical="center"/>
    </xf>
    <xf numFmtId="0" fontId="13" fillId="0" borderId="0" xfId="0" applyFont="1" applyAlignment="1" applyProtection="1">
      <alignment horizontal="center" vertical="center"/>
      <protection locked="0"/>
    </xf>
    <xf numFmtId="0" fontId="22" fillId="0" borderId="0" xfId="0" applyFont="1" applyAlignment="1" applyProtection="1">
      <alignment horizontal="center" vertical="center" wrapText="1"/>
      <protection locked="0"/>
    </xf>
    <xf numFmtId="0" fontId="22" fillId="0" borderId="0" xfId="0"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23" fillId="0" borderId="0" xfId="0" applyFont="1" applyAlignment="1" applyProtection="1">
      <alignment horizontal="center" vertical="center"/>
      <protection locked="0"/>
    </xf>
    <xf numFmtId="9" fontId="13" fillId="0" borderId="0" xfId="0" applyNumberFormat="1" applyFont="1" applyAlignment="1" applyProtection="1">
      <alignment horizontal="center" vertical="center"/>
      <protection locked="0"/>
    </xf>
    <xf numFmtId="0" fontId="24" fillId="14" borderId="0" xfId="0" applyFont="1" applyFill="1" applyAlignment="1" applyProtection="1">
      <alignment horizontal="center" vertical="center"/>
      <protection locked="0"/>
    </xf>
    <xf numFmtId="167" fontId="24" fillId="14" borderId="0" xfId="0" applyNumberFormat="1" applyFont="1" applyFill="1" applyAlignment="1" applyProtection="1">
      <alignment horizontal="center" vertical="center"/>
      <protection locked="0"/>
    </xf>
    <xf numFmtId="167" fontId="19" fillId="0" borderId="0" xfId="0" applyNumberFormat="1" applyFont="1" applyAlignment="1" applyProtection="1">
      <alignment horizontal="center" vertical="center"/>
      <protection locked="0"/>
    </xf>
    <xf numFmtId="0" fontId="18" fillId="0" borderId="0" xfId="0"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3" fillId="0" borderId="0" xfId="0" applyFont="1" applyAlignment="1" applyProtection="1">
      <alignment horizontal="center" vertical="center" wrapText="1"/>
      <protection locked="0"/>
    </xf>
  </cellXfs>
  <cellStyles count="3">
    <cellStyle name="Normal" xfId="0" builtinId="0"/>
    <cellStyle name="Porcentaje" xfId="1" builtinId="5"/>
    <cellStyle name="Porcentaje 2" xfId="2" xr:uid="{AAE11898-6541-4D6E-AB89-C1C8C105C8AD}"/>
  </cellStyles>
  <dxfs count="9">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Catalina Reyes Sánchez" id="{71A8C809-1368-452E-BDBC-6DFD4450BDEA}" userId="S::creyes@sesna.gob.mx::6dd646c0-2c94-4e9e-a8ea-f247635fdc68" providerId="AD"/>
  <person displayName="Diana Belem Olvera Guerrero" id="{FD6DE32C-B77B-40D4-B57F-4743320F1E82}" userId="S::dbolvera@sesna.gob.mx::8f01aac0-06c9-4ce8-ae9c-7177df020924"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L6" dT="2024-07-09T21:27:48.73" personId="{71A8C809-1368-452E-BDBC-6DFD4450BDEA}" id="{248E377E-CC73-4524-B0AE-3A7BC9CE4F4C}">
    <text xml:space="preserve">Cambiar la meta del 4to trimestre a 85.7% equivalente al 6 proyectos presentados a la Comisión Ejecutiva de la SESNA. 
Lo anterior, debido a que las sesiones de la Comisión Ejecutiva se han retrasado y, por ende, los puntos que se incorporan a las ordenes del día se saturan impidiendo que se logre incluir la presentación de todos los proyectos desarrollados en materia de riesgo e inteligencia anticorrupción. </text>
  </threadedComment>
  <threadedComment ref="BL6" dT="2024-07-16T19:53:25.13" personId="{FD6DE32C-B77B-40D4-B57F-4743320F1E82}" id="{D587D61A-0281-45BB-A033-93FE55CFD357}" parentId="{248E377E-CC73-4524-B0AE-3A7BC9CE4F4C}">
    <text>Se ajusta la meta de 100 a 87 conforme lo justificado por la UA.</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1AFAF-8960-4C18-A5FB-44A3308BDA03}">
  <sheetPr codeName="Hoja8"/>
  <dimension ref="A1:EE17"/>
  <sheetViews>
    <sheetView tabSelected="1" zoomScale="80" zoomScaleNormal="80" workbookViewId="0">
      <pane xSplit="7" ySplit="3" topLeftCell="BQ8" activePane="bottomRight" state="frozen"/>
      <selection pane="topRight" activeCell="H1" sqref="H1"/>
      <selection pane="bottomLeft" activeCell="A4" sqref="A4"/>
      <selection pane="bottomRight" activeCell="D8" sqref="D8:D9"/>
    </sheetView>
  </sheetViews>
  <sheetFormatPr baseColWidth="10" defaultColWidth="11.453125" defaultRowHeight="14.5"/>
  <cols>
    <col min="1" max="1" width="9.453125" style="241" customWidth="1"/>
    <col min="2" max="2" width="12.1796875" style="241" customWidth="1"/>
    <col min="3" max="3" width="24" style="8" customWidth="1"/>
    <col min="4" max="4" width="22.26953125" style="8" customWidth="1"/>
    <col min="5" max="5" width="25.7265625" style="242" customWidth="1"/>
    <col min="6" max="6" width="26.81640625" style="8" customWidth="1"/>
    <col min="7" max="7" width="13.453125" style="8" customWidth="1"/>
    <col min="8" max="8" width="14.1796875" style="8" customWidth="1"/>
    <col min="9" max="9" width="15.1796875" style="8" customWidth="1"/>
    <col min="10" max="10" width="15.453125" style="8" customWidth="1"/>
    <col min="11" max="11" width="49.81640625" style="240" customWidth="1"/>
    <col min="12" max="12" width="30.81640625" style="240" customWidth="1"/>
    <col min="13" max="13" width="35.453125" style="241" customWidth="1"/>
    <col min="14" max="14" width="12" style="241" customWidth="1"/>
    <col min="15" max="15" width="12.453125" style="241" customWidth="1"/>
    <col min="16" max="16" width="31" style="241" customWidth="1"/>
    <col min="17" max="17" width="12.7265625" style="241" customWidth="1"/>
    <col min="18" max="18" width="24" style="241" customWidth="1"/>
    <col min="19" max="19" width="27.1796875" style="241" customWidth="1"/>
    <col min="20" max="20" width="14.1796875" style="241" customWidth="1"/>
    <col min="21" max="23" width="14.7265625" style="241" customWidth="1"/>
    <col min="24" max="24" width="12.7265625" style="241" customWidth="1"/>
    <col min="25" max="25" width="12.81640625" style="241" customWidth="1"/>
    <col min="26" max="26" width="49.81640625" style="241" customWidth="1"/>
    <col min="27" max="27" width="57.7265625" style="241" customWidth="1"/>
    <col min="28" max="28" width="44.81640625" style="241" customWidth="1"/>
    <col min="29" max="29" width="20.1796875" style="241" customWidth="1"/>
    <col min="30" max="30" width="25.453125" style="241" customWidth="1"/>
    <col min="31" max="31" width="12.81640625" style="241" customWidth="1"/>
    <col min="32" max="34" width="14.1796875" style="241" customWidth="1"/>
    <col min="35" max="35" width="13.453125" style="241" customWidth="1"/>
    <col min="36" max="36" width="14.453125" style="241" customWidth="1"/>
    <col min="37" max="37" width="31.26953125" style="241" customWidth="1"/>
    <col min="38" max="38" width="42.81640625" style="241" customWidth="1"/>
    <col min="39" max="39" width="37.26953125" style="241" customWidth="1"/>
    <col min="40" max="40" width="27.453125" style="241" customWidth="1"/>
    <col min="41" max="41" width="28.453125" style="241" hidden="1" customWidth="1"/>
    <col min="42" max="42" width="12.453125" style="241" customWidth="1"/>
    <col min="43" max="45" width="14.81640625" style="241" customWidth="1"/>
    <col min="46" max="46" width="16.81640625" style="241" customWidth="1"/>
    <col min="47" max="47" width="12.81640625" style="241" customWidth="1"/>
    <col min="48" max="48" width="35.453125" style="241" customWidth="1"/>
    <col min="49" max="49" width="40.453125" style="241" customWidth="1"/>
    <col min="50" max="50" width="39" style="241" customWidth="1"/>
    <col min="51" max="51" width="34.7265625" style="241" customWidth="1"/>
    <col min="52" max="52" width="29.453125" style="241" customWidth="1"/>
    <col min="53" max="53" width="12.453125" style="241" customWidth="1"/>
    <col min="54" max="56" width="13" style="241" customWidth="1"/>
    <col min="57" max="57" width="16.81640625" style="241" customWidth="1"/>
    <col min="58" max="58" width="12.81640625" style="241" customWidth="1"/>
    <col min="59" max="59" width="30" style="241" customWidth="1"/>
    <col min="60" max="60" width="38" style="241" customWidth="1"/>
    <col min="61" max="61" width="29.7265625" style="241" customWidth="1"/>
    <col min="62" max="62" width="25.1796875" style="241" customWidth="1"/>
    <col min="63" max="63" width="28.26953125" style="241" customWidth="1"/>
    <col min="64" max="67" width="12.7265625" style="241" customWidth="1"/>
    <col min="68" max="68" width="13.7265625" style="241" customWidth="1"/>
    <col min="69" max="69" width="12.7265625" style="241" customWidth="1"/>
    <col min="70" max="70" width="67.453125" style="241" customWidth="1"/>
    <col min="71" max="71" width="46.26953125" style="241" customWidth="1"/>
    <col min="72" max="72" width="30.7265625" style="241" customWidth="1"/>
    <col min="73" max="73" width="20.7265625" style="241" customWidth="1"/>
    <col min="74" max="74" width="24.26953125" style="241" customWidth="1"/>
    <col min="75" max="75" width="41.453125" style="241" customWidth="1"/>
    <col min="76" max="76" width="30.453125" style="241" customWidth="1"/>
    <col min="77" max="77" width="30.81640625" style="241" customWidth="1"/>
    <col min="78" max="78" width="24.81640625" style="241" customWidth="1"/>
    <col min="79" max="79" width="19.453125" style="241" customWidth="1"/>
    <col min="80" max="80" width="39.81640625" style="241" bestFit="1" customWidth="1"/>
    <col min="81" max="92" width="15.7265625" style="241" customWidth="1"/>
    <col min="93" max="128" width="11.453125" style="241"/>
    <col min="129" max="129" width="28" style="229" customWidth="1"/>
    <col min="130" max="130" width="8" style="229" customWidth="1"/>
    <col min="131" max="131" width="8.26953125" style="229" customWidth="1"/>
    <col min="132" max="132" width="16.26953125" style="229" customWidth="1"/>
    <col min="133" max="133" width="23.453125" style="229" customWidth="1"/>
    <col min="134" max="134" width="22.453125" style="229" customWidth="1"/>
    <col min="135" max="135" width="68.81640625" style="241" customWidth="1"/>
    <col min="136" max="16384" width="11.453125" style="241"/>
  </cols>
  <sheetData>
    <row r="1" spans="1:135" s="8" customFormat="1" ht="17" thickTop="1" thickBot="1">
      <c r="A1" s="1" t="s">
        <v>0</v>
      </c>
      <c r="B1" s="2"/>
      <c r="C1" s="2"/>
      <c r="D1" s="2"/>
      <c r="E1" s="2"/>
      <c r="F1" s="2"/>
      <c r="G1" s="2"/>
      <c r="H1" s="2"/>
      <c r="I1" s="2"/>
      <c r="J1" s="2"/>
      <c r="K1" s="2"/>
      <c r="L1" s="2"/>
      <c r="M1" s="3"/>
      <c r="N1" s="4" t="s">
        <v>1</v>
      </c>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3"/>
      <c r="BW1" s="5" t="s">
        <v>2</v>
      </c>
      <c r="BX1" s="5"/>
      <c r="BY1" s="5"/>
      <c r="BZ1" s="5"/>
      <c r="CA1" s="5"/>
      <c r="CB1" s="5"/>
      <c r="CC1" s="5"/>
      <c r="CD1" s="5"/>
      <c r="CE1" s="5"/>
      <c r="CF1" s="5"/>
      <c r="CG1" s="5"/>
      <c r="CH1" s="5"/>
      <c r="CI1" s="5"/>
      <c r="CJ1" s="5"/>
      <c r="CK1" s="5"/>
      <c r="CL1" s="5"/>
      <c r="CM1" s="5"/>
      <c r="CN1" s="5"/>
      <c r="CO1" s="5" t="s">
        <v>3</v>
      </c>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6" t="s">
        <v>4</v>
      </c>
      <c r="DZ1" s="6"/>
      <c r="EA1" s="6"/>
      <c r="EB1" s="6"/>
      <c r="EC1" s="6" t="s">
        <v>5</v>
      </c>
      <c r="ED1" s="6"/>
      <c r="EE1" s="7"/>
    </row>
    <row r="2" spans="1:135" s="8" customFormat="1" ht="17.25" customHeight="1" thickTop="1">
      <c r="A2" s="9"/>
      <c r="B2" s="10"/>
      <c r="C2" s="11"/>
      <c r="D2" s="12" t="s">
        <v>6</v>
      </c>
      <c r="E2" s="12"/>
      <c r="F2" s="12"/>
      <c r="G2" s="12"/>
      <c r="H2" s="12"/>
      <c r="I2" s="12"/>
      <c r="J2" s="12"/>
      <c r="K2" s="12"/>
      <c r="L2" s="12"/>
      <c r="M2" s="12"/>
      <c r="N2" s="13" t="s">
        <v>7</v>
      </c>
      <c r="O2" s="14"/>
      <c r="P2" s="14"/>
      <c r="Q2" s="14"/>
      <c r="R2" s="15"/>
      <c r="S2" s="16"/>
      <c r="T2" s="17" t="s">
        <v>8</v>
      </c>
      <c r="U2" s="18"/>
      <c r="V2" s="18"/>
      <c r="W2" s="18"/>
      <c r="X2" s="18"/>
      <c r="Y2" s="18"/>
      <c r="Z2" s="18"/>
      <c r="AA2" s="18"/>
      <c r="AB2" s="18"/>
      <c r="AC2" s="18"/>
      <c r="AD2" s="19"/>
      <c r="AE2" s="17" t="s">
        <v>9</v>
      </c>
      <c r="AF2" s="18"/>
      <c r="AG2" s="18"/>
      <c r="AH2" s="18"/>
      <c r="AI2" s="18"/>
      <c r="AJ2" s="18"/>
      <c r="AK2" s="18"/>
      <c r="AL2" s="18"/>
      <c r="AM2" s="18"/>
      <c r="AN2" s="18"/>
      <c r="AO2" s="19"/>
      <c r="AP2" s="17" t="s">
        <v>10</v>
      </c>
      <c r="AQ2" s="18"/>
      <c r="AR2" s="18"/>
      <c r="AS2" s="18"/>
      <c r="AT2" s="18"/>
      <c r="AU2" s="18"/>
      <c r="AV2" s="18"/>
      <c r="AW2" s="18"/>
      <c r="AX2" s="18"/>
      <c r="AY2" s="18"/>
      <c r="AZ2" s="19"/>
      <c r="BA2" s="17" t="s">
        <v>11</v>
      </c>
      <c r="BB2" s="18"/>
      <c r="BC2" s="18"/>
      <c r="BD2" s="18"/>
      <c r="BE2" s="18"/>
      <c r="BF2" s="18"/>
      <c r="BG2" s="18"/>
      <c r="BH2" s="18"/>
      <c r="BI2" s="18"/>
      <c r="BJ2" s="18"/>
      <c r="BK2" s="19"/>
      <c r="BL2" s="17" t="s">
        <v>12</v>
      </c>
      <c r="BM2" s="18"/>
      <c r="BN2" s="18"/>
      <c r="BO2" s="18"/>
      <c r="BP2" s="18"/>
      <c r="BQ2" s="18"/>
      <c r="BR2" s="18"/>
      <c r="BS2" s="18"/>
      <c r="BT2" s="18"/>
      <c r="BU2" s="18"/>
      <c r="BV2" s="19"/>
      <c r="BW2" s="17" t="s">
        <v>13</v>
      </c>
      <c r="BX2" s="18"/>
      <c r="BY2" s="18"/>
      <c r="BZ2" s="18"/>
      <c r="CA2" s="18"/>
      <c r="CB2" s="19"/>
      <c r="CC2" s="20" t="s">
        <v>14</v>
      </c>
      <c r="CD2" s="20"/>
      <c r="CE2" s="20"/>
      <c r="CF2" s="20"/>
      <c r="CG2" s="20"/>
      <c r="CH2" s="20"/>
      <c r="CI2" s="20"/>
      <c r="CJ2" s="20"/>
      <c r="CK2" s="20"/>
      <c r="CL2" s="20"/>
      <c r="CM2" s="20"/>
      <c r="CN2" s="20"/>
      <c r="CO2" s="20" t="s">
        <v>15</v>
      </c>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1"/>
      <c r="DZ2" s="21"/>
      <c r="EA2" s="21"/>
      <c r="EB2" s="21"/>
      <c r="EC2" s="21"/>
      <c r="ED2" s="21"/>
      <c r="EE2" s="22"/>
    </row>
    <row r="3" spans="1:135" s="8" customFormat="1" ht="72.5">
      <c r="A3" s="23" t="s">
        <v>16</v>
      </c>
      <c r="B3" s="23" t="s">
        <v>17</v>
      </c>
      <c r="C3" s="23" t="s">
        <v>18</v>
      </c>
      <c r="D3" s="23" t="s">
        <v>19</v>
      </c>
      <c r="E3" s="23" t="s">
        <v>20</v>
      </c>
      <c r="F3" s="23" t="s">
        <v>21</v>
      </c>
      <c r="G3" s="23" t="s">
        <v>22</v>
      </c>
      <c r="H3" s="23" t="s">
        <v>23</v>
      </c>
      <c r="I3" s="23" t="s">
        <v>24</v>
      </c>
      <c r="J3" s="23" t="s">
        <v>25</v>
      </c>
      <c r="K3" s="23" t="s">
        <v>26</v>
      </c>
      <c r="L3" s="23" t="s">
        <v>27</v>
      </c>
      <c r="M3" s="23" t="s">
        <v>28</v>
      </c>
      <c r="N3" s="24" t="s">
        <v>29</v>
      </c>
      <c r="O3" s="24" t="s">
        <v>30</v>
      </c>
      <c r="P3" s="24" t="s">
        <v>31</v>
      </c>
      <c r="Q3" s="24" t="s">
        <v>32</v>
      </c>
      <c r="R3" s="24" t="s">
        <v>33</v>
      </c>
      <c r="S3" s="25" t="s">
        <v>34</v>
      </c>
      <c r="T3" s="23" t="s">
        <v>35</v>
      </c>
      <c r="U3" s="23" t="s">
        <v>36</v>
      </c>
      <c r="V3" s="23" t="s">
        <v>37</v>
      </c>
      <c r="W3" s="23" t="s">
        <v>38</v>
      </c>
      <c r="X3" s="23" t="s">
        <v>39</v>
      </c>
      <c r="Y3" s="23" t="s">
        <v>40</v>
      </c>
      <c r="Z3" s="23" t="s">
        <v>41</v>
      </c>
      <c r="AA3" s="23" t="s">
        <v>42</v>
      </c>
      <c r="AB3" s="23" t="s">
        <v>43</v>
      </c>
      <c r="AC3" s="23" t="s">
        <v>44</v>
      </c>
      <c r="AD3" s="25" t="s">
        <v>45</v>
      </c>
      <c r="AE3" s="23" t="s">
        <v>35</v>
      </c>
      <c r="AF3" s="23" t="s">
        <v>36</v>
      </c>
      <c r="AG3" s="23" t="s">
        <v>37</v>
      </c>
      <c r="AH3" s="23" t="s">
        <v>38</v>
      </c>
      <c r="AI3" s="23" t="s">
        <v>39</v>
      </c>
      <c r="AJ3" s="23" t="s">
        <v>40</v>
      </c>
      <c r="AK3" s="23" t="s">
        <v>41</v>
      </c>
      <c r="AL3" s="23" t="s">
        <v>42</v>
      </c>
      <c r="AM3" s="23" t="s">
        <v>43</v>
      </c>
      <c r="AN3" s="23" t="s">
        <v>44</v>
      </c>
      <c r="AO3" s="25" t="s">
        <v>45</v>
      </c>
      <c r="AP3" s="23" t="s">
        <v>35</v>
      </c>
      <c r="AQ3" s="23" t="s">
        <v>36</v>
      </c>
      <c r="AR3" s="23" t="s">
        <v>37</v>
      </c>
      <c r="AS3" s="23" t="s">
        <v>38</v>
      </c>
      <c r="AT3" s="23" t="s">
        <v>39</v>
      </c>
      <c r="AU3" s="23" t="s">
        <v>40</v>
      </c>
      <c r="AV3" s="23" t="s">
        <v>41</v>
      </c>
      <c r="AW3" s="23" t="s">
        <v>42</v>
      </c>
      <c r="AX3" s="23" t="s">
        <v>43</v>
      </c>
      <c r="AY3" s="23" t="s">
        <v>44</v>
      </c>
      <c r="AZ3" s="25" t="s">
        <v>46</v>
      </c>
      <c r="BA3" s="23" t="s">
        <v>35</v>
      </c>
      <c r="BB3" s="23" t="s">
        <v>36</v>
      </c>
      <c r="BC3" s="23" t="s">
        <v>37</v>
      </c>
      <c r="BD3" s="23" t="s">
        <v>38</v>
      </c>
      <c r="BE3" s="23" t="s">
        <v>39</v>
      </c>
      <c r="BF3" s="23" t="s">
        <v>40</v>
      </c>
      <c r="BG3" s="23" t="s">
        <v>41</v>
      </c>
      <c r="BH3" s="23" t="s">
        <v>42</v>
      </c>
      <c r="BI3" s="23" t="s">
        <v>43</v>
      </c>
      <c r="BJ3" s="23" t="s">
        <v>44</v>
      </c>
      <c r="BK3" s="23" t="s">
        <v>45</v>
      </c>
      <c r="BL3" s="23" t="s">
        <v>35</v>
      </c>
      <c r="BM3" s="23" t="s">
        <v>36</v>
      </c>
      <c r="BN3" s="23" t="s">
        <v>37</v>
      </c>
      <c r="BO3" s="23" t="s">
        <v>38</v>
      </c>
      <c r="BP3" s="23" t="s">
        <v>39</v>
      </c>
      <c r="BQ3" s="23" t="s">
        <v>40</v>
      </c>
      <c r="BR3" s="23" t="s">
        <v>41</v>
      </c>
      <c r="BS3" s="23" t="s">
        <v>42</v>
      </c>
      <c r="BT3" s="23" t="s">
        <v>43</v>
      </c>
      <c r="BU3" s="23" t="s">
        <v>44</v>
      </c>
      <c r="BV3" s="25" t="s">
        <v>45</v>
      </c>
      <c r="BW3" s="23" t="s">
        <v>47</v>
      </c>
      <c r="BX3" s="23" t="s">
        <v>48</v>
      </c>
      <c r="BY3" s="23" t="s">
        <v>49</v>
      </c>
      <c r="BZ3" s="23" t="s">
        <v>50</v>
      </c>
      <c r="CA3" s="23" t="s">
        <v>51</v>
      </c>
      <c r="CB3" s="25" t="s">
        <v>52</v>
      </c>
      <c r="CC3" s="23" t="s">
        <v>53</v>
      </c>
      <c r="CD3" s="23" t="s">
        <v>54</v>
      </c>
      <c r="CE3" s="23" t="s">
        <v>55</v>
      </c>
      <c r="CF3" s="23" t="s">
        <v>56</v>
      </c>
      <c r="CG3" s="23" t="s">
        <v>57</v>
      </c>
      <c r="CH3" s="23" t="s">
        <v>58</v>
      </c>
      <c r="CI3" s="23" t="s">
        <v>59</v>
      </c>
      <c r="CJ3" s="23" t="s">
        <v>60</v>
      </c>
      <c r="CK3" s="23" t="s">
        <v>61</v>
      </c>
      <c r="CL3" s="23" t="s">
        <v>62</v>
      </c>
      <c r="CM3" s="23" t="s">
        <v>63</v>
      </c>
      <c r="CN3" s="23" t="s">
        <v>64</v>
      </c>
      <c r="CO3" s="26" t="s">
        <v>65</v>
      </c>
      <c r="CP3" s="23" t="s">
        <v>66</v>
      </c>
      <c r="CQ3" s="23" t="s">
        <v>67</v>
      </c>
      <c r="CR3" s="26" t="s">
        <v>68</v>
      </c>
      <c r="CS3" s="23" t="s">
        <v>66</v>
      </c>
      <c r="CT3" s="23" t="s">
        <v>67</v>
      </c>
      <c r="CU3" s="26" t="s">
        <v>69</v>
      </c>
      <c r="CV3" s="23" t="s">
        <v>66</v>
      </c>
      <c r="CW3" s="23" t="s">
        <v>67</v>
      </c>
      <c r="CX3" s="26" t="s">
        <v>70</v>
      </c>
      <c r="CY3" s="23" t="s">
        <v>66</v>
      </c>
      <c r="CZ3" s="23" t="s">
        <v>67</v>
      </c>
      <c r="DA3" s="26" t="s">
        <v>71</v>
      </c>
      <c r="DB3" s="23" t="s">
        <v>66</v>
      </c>
      <c r="DC3" s="23" t="s">
        <v>67</v>
      </c>
      <c r="DD3" s="26" t="s">
        <v>72</v>
      </c>
      <c r="DE3" s="23" t="s">
        <v>66</v>
      </c>
      <c r="DF3" s="23" t="s">
        <v>67</v>
      </c>
      <c r="DG3" s="26" t="s">
        <v>73</v>
      </c>
      <c r="DH3" s="23" t="s">
        <v>66</v>
      </c>
      <c r="DI3" s="23" t="s">
        <v>67</v>
      </c>
      <c r="DJ3" s="26" t="s">
        <v>74</v>
      </c>
      <c r="DK3" s="23" t="s">
        <v>66</v>
      </c>
      <c r="DL3" s="23" t="s">
        <v>67</v>
      </c>
      <c r="DM3" s="26" t="s">
        <v>75</v>
      </c>
      <c r="DN3" s="23" t="s">
        <v>66</v>
      </c>
      <c r="DO3" s="23" t="s">
        <v>67</v>
      </c>
      <c r="DP3" s="26" t="s">
        <v>76</v>
      </c>
      <c r="DQ3" s="23" t="s">
        <v>66</v>
      </c>
      <c r="DR3" s="23" t="s">
        <v>67</v>
      </c>
      <c r="DS3" s="26" t="s">
        <v>77</v>
      </c>
      <c r="DT3" s="23" t="s">
        <v>66</v>
      </c>
      <c r="DU3" s="23" t="s">
        <v>67</v>
      </c>
      <c r="DV3" s="26" t="s">
        <v>78</v>
      </c>
      <c r="DW3" s="23" t="s">
        <v>66</v>
      </c>
      <c r="DX3" s="23" t="s">
        <v>67</v>
      </c>
      <c r="DY3" s="27" t="s">
        <v>79</v>
      </c>
      <c r="DZ3" s="27" t="s">
        <v>42</v>
      </c>
      <c r="EA3" s="27" t="s">
        <v>43</v>
      </c>
      <c r="EB3" s="27" t="s">
        <v>44</v>
      </c>
      <c r="EC3" s="27" t="s">
        <v>80</v>
      </c>
      <c r="ED3" s="27" t="s">
        <v>81</v>
      </c>
      <c r="EE3" s="25" t="s">
        <v>34</v>
      </c>
    </row>
    <row r="4" spans="1:135" s="42" customFormat="1" ht="70" customHeight="1">
      <c r="A4" s="28" t="s">
        <v>82</v>
      </c>
      <c r="B4" s="28" t="s">
        <v>83</v>
      </c>
      <c r="C4" s="29" t="s">
        <v>84</v>
      </c>
      <c r="D4" s="29" t="s">
        <v>85</v>
      </c>
      <c r="E4" s="29" t="s">
        <v>86</v>
      </c>
      <c r="F4" s="29" t="s">
        <v>87</v>
      </c>
      <c r="G4" s="28" t="s">
        <v>88</v>
      </c>
      <c r="H4" s="28" t="s">
        <v>89</v>
      </c>
      <c r="I4" s="28" t="s">
        <v>90</v>
      </c>
      <c r="J4" s="28" t="s">
        <v>91</v>
      </c>
      <c r="K4" s="29" t="s">
        <v>92</v>
      </c>
      <c r="L4" s="30" t="s">
        <v>93</v>
      </c>
      <c r="M4" s="28" t="s">
        <v>94</v>
      </c>
      <c r="N4" s="31">
        <v>100</v>
      </c>
      <c r="O4" s="32"/>
      <c r="P4" s="28">
        <f t="shared" ref="P4:P12" si="0">IF(ISERROR((-1)*(100-((O4*100)/N4))),"",((-1)*(100-((O4*100)/N4))))</f>
        <v>-100</v>
      </c>
      <c r="Q4" s="28" t="str">
        <f>IF(ISERROR(IF(#REF!="Ascendente",(IF(AND(P4&gt;=(-5),P4&lt;=15),"Aceptable",(IF(AND(P4&gt;=(-10),P4&lt;(-5)),"Riesgo","Crítico")))),(IF(AND(P4&gt;=(-15),P4&lt;=5),"Aceptable",(IF(AND(P4&gt;5,P4&lt;=15),"Riesgo","Crítico")))))),"",(IF(M4="Ascendente",(IF(AND(P4&gt;=(-5),P4&lt;=15),"Aceptable",(IF(AND(P4&gt;=(-10),P4&lt;(-5)),"Riesgo","Crítico")))),(IF(AND(P4&gt;=(-15),P4&lt;=5),"Aceptable",(IF(AND(P4&gt;5,P4&lt;=15),"Riesgo","Crítico")))))))</f>
        <v/>
      </c>
      <c r="R4" s="29" t="s">
        <v>95</v>
      </c>
      <c r="S4" s="28" t="s">
        <v>96</v>
      </c>
      <c r="T4" s="33"/>
      <c r="U4" s="28"/>
      <c r="V4" s="28"/>
      <c r="W4" s="28"/>
      <c r="X4" s="34" t="str">
        <f t="shared" ref="X4:X7" si="1">IF(ISERROR((-1)*(100-((U4*100)/T4))),"",((-1)*(100-((U4*100)/T4))))</f>
        <v/>
      </c>
      <c r="Y4" s="28" t="str">
        <f>IF(ISERROR(IF(R$7="Ascendente",(IF(AND(X4&gt;=(-5),X4&lt;=15),"Aceptable",(IF(AND(X4&gt;=(-10),X4&lt;(-5)),"Riesgo","Crítico")))),(IF(AND(X4&gt;=(-15),X4&lt;=5),"Aceptable",(IF(AND(X4&gt;5,X4&lt;=15),"Riesgo","Crítico")))))),"",(IF(R4="Ascendente",(IF(AND(X4&gt;=(-5),X4&lt;=15),"Aceptable",(IF(AND(X4&gt;=(-10),X4&lt;(-5)),"Riesgo","Crítico")))),(IF(AND(X4&gt;=(-15),X4&lt;=5),"Aceptable",(IF(AND(X4&gt;5,X4&lt;=15),"Riesgo","Crítico")))))))</f>
        <v>Crítico</v>
      </c>
      <c r="Z4" s="28"/>
      <c r="AA4" s="28"/>
      <c r="AB4" s="28"/>
      <c r="AC4" s="28"/>
      <c r="AD4" s="28"/>
      <c r="AE4" s="33"/>
      <c r="AF4" s="28"/>
      <c r="AG4" s="28"/>
      <c r="AH4" s="28"/>
      <c r="AI4" s="28" t="str">
        <f t="shared" ref="AI4:AI13" si="2">IF(ISERROR((-1)*(100-((AF4*100)/AE4))),"",((-1)*(100-((AF4*100)/AE4))))</f>
        <v/>
      </c>
      <c r="AJ4" s="28" t="str">
        <f>IF(ISERROR(IF(AD$7="Ascendente",(IF(AND(AI4&gt;=(-5),AI4&lt;=15),"Aceptable",(IF(AND(AI4&gt;=(-10),AI4&lt;(-5)),"Riesgo","Crítico")))),(IF(AND(AI4&gt;=(-15),AI4&lt;=5),"Aceptable",(IF(AND(AI4&gt;5,AI4&lt;=15),"Riesgo","Crítico")))))),"",(IF(AD4="Ascendente",(IF(AND(AI4&gt;=(-5),AI4&lt;=15),"Aceptable",(IF(AND(AI4&gt;=(-10),AI4&lt;(-5)),"Riesgo","Crítico")))),(IF(AND(AI4&gt;=(-15),AI4&lt;=5),"Aceptable",(IF(AND(AI4&gt;5,AI4&lt;=15),"Riesgo","Crítico")))))))</f>
        <v>Crítico</v>
      </c>
      <c r="AK4" s="29"/>
      <c r="AL4" s="29"/>
      <c r="AM4" s="29"/>
      <c r="AN4" s="29"/>
      <c r="AO4" s="29"/>
      <c r="AP4" s="33"/>
      <c r="AQ4" s="28"/>
      <c r="AR4" s="28"/>
      <c r="AS4" s="28"/>
      <c r="AT4" s="28" t="str">
        <f t="shared" ref="AT4:AT12" si="3">IF(ISERROR((-1)*(100-((AQ4*100)/AP4))),"",((-1)*(100-((AQ4*100)/AP4))))</f>
        <v/>
      </c>
      <c r="AU4" s="28" t="str">
        <f>IF(ISERROR(IF(Z$7="Ascendente",(IF(AND(AT4&gt;=(-5),AT4&lt;=15),"Aceptable",(IF(AND(AT4&gt;=(-10),AT4&lt;(-5)),"Riesgo","Crítico")))),(IF(AND(AT4&gt;=(-15),AT4&lt;=5),"Aceptable",(IF(AND(AT4&gt;5,AT4&lt;=15),"Riesgo","Crítico")))))),"",(IF(Z4="Ascendente",(IF(AND(AT4&gt;=(-5),AT4&lt;=15),"Aceptable",(IF(AND(AT4&gt;=(-10),AT4&lt;(-5)),"Riesgo","Crítico")))),(IF(AND(AT4&gt;=(-15),AT4&lt;=5),"Aceptable",(IF(AND(AT4&gt;5,AT4&lt;=15),"Riesgo","Crítico")))))))</f>
        <v>Crítico</v>
      </c>
      <c r="AV4" s="28"/>
      <c r="AW4" s="28"/>
      <c r="AX4" s="28"/>
      <c r="AY4" s="28"/>
      <c r="AZ4" s="28"/>
      <c r="BA4" s="35"/>
      <c r="BB4" s="28"/>
      <c r="BC4" s="28"/>
      <c r="BD4" s="28"/>
      <c r="BE4" s="28" t="str">
        <f t="shared" ref="BE4:BE5" si="4">IF(ISERROR((-1)*(100-((BB4*100)/BA4))),"",((-1)*(100-((BB4*100)/BA4))))</f>
        <v/>
      </c>
      <c r="BF4" s="28" t="str">
        <f>IF(ISERROR(IF(AK$7="Ascendente",(IF(AND(BE4&gt;=(-5),BE4&lt;=15),"Aceptable",(IF(AND(BE4&gt;=(-10),BE4&lt;(-5)),"Riesgo","Crítico")))),(IF(AND(BE4&gt;=(-15),BE4&lt;=5),"Aceptable",(IF(AND(BE4&gt;5,BE4&lt;=15),"Riesgo","Crítico")))))),"",(IF(AK4="Ascendente",(IF(AND(BE4&gt;=(-5),BE4&lt;=15),"Aceptable",(IF(AND(BE4&gt;=(-10),BE4&lt;(-5)),"Riesgo","Crítico")))),(IF(AND(BE4&gt;=(-15),BE4&lt;=5),"Aceptable",(IF(AND(BE4&gt;5,BE4&lt;=15),"Riesgo","Crítico")))))))</f>
        <v>Crítico</v>
      </c>
      <c r="BG4" s="28"/>
      <c r="BH4" s="28"/>
      <c r="BI4" s="28"/>
      <c r="BJ4" s="28"/>
      <c r="BK4" s="28"/>
      <c r="BL4" s="35">
        <v>1</v>
      </c>
      <c r="BM4" s="36">
        <f>BN4/BO4</f>
        <v>1</v>
      </c>
      <c r="BN4" s="37">
        <v>60</v>
      </c>
      <c r="BO4" s="37">
        <v>60</v>
      </c>
      <c r="BP4" s="37">
        <f>IF(ISERROR((-1)*(100-((BM4*100)/BL4))),"",((-1)*(100-((BM4*100)/BL4))))</f>
        <v>0</v>
      </c>
      <c r="BQ4" s="38" t="str">
        <f>IF(ISERROR(IF(AV$9="Ascendente",(IF(AND(BP4&gt;=(-5),BP4&lt;=15),"Aceptable",(IF(AND(BP4&gt;=(-10),BP4&lt;(-5)),"Riesgo","Crítico")))),(IF(AND(BP4&gt;=(-15),BP4&lt;=5),"Aceptable",(IF(AND(BP4&gt;5,BP4&lt;=15),"Riesgo","Crítico")))))),"",(IF(AV4="Ascendente",(IF(AND(BP4&gt;=(-5),BP4&lt;=15),"Aceptable",(IF(AND(BP4&gt;=(-10),BP4&lt;(-5)),"Riesgo","Crítico")))),(IF(AND(BP4&gt;=(-15),BP4&lt;=5),"Aceptable",(IF(AND(BP4&gt;5,BP4&lt;=15),"Riesgo","Crítico")))))))</f>
        <v>Aceptable</v>
      </c>
      <c r="BR4" s="39" t="s">
        <v>97</v>
      </c>
      <c r="BS4" s="39" t="s">
        <v>98</v>
      </c>
      <c r="BT4" s="39" t="s">
        <v>99</v>
      </c>
      <c r="BU4" s="29"/>
      <c r="BV4" s="29"/>
      <c r="BW4" s="40" t="s">
        <v>100</v>
      </c>
      <c r="BX4" s="40"/>
      <c r="BY4" s="40"/>
      <c r="BZ4" s="40"/>
      <c r="CA4" s="40"/>
      <c r="CB4" s="40"/>
      <c r="CC4" s="41"/>
      <c r="CD4" s="41"/>
      <c r="CE4" s="41"/>
      <c r="CF4" s="41"/>
      <c r="CG4" s="41"/>
      <c r="CH4" s="41"/>
      <c r="CI4" s="41"/>
      <c r="CJ4" s="41"/>
      <c r="CK4" s="41"/>
      <c r="CL4" s="41"/>
      <c r="CM4" s="41"/>
      <c r="CN4" s="41"/>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9"/>
      <c r="DZ4" s="29"/>
      <c r="EA4" s="29"/>
      <c r="EB4" s="28"/>
      <c r="EC4" s="28"/>
      <c r="ED4" s="28"/>
      <c r="EE4" s="28"/>
    </row>
    <row r="5" spans="1:135" s="42" customFormat="1" ht="91.5" customHeight="1">
      <c r="A5" s="28" t="s">
        <v>101</v>
      </c>
      <c r="B5" s="43" t="s">
        <v>102</v>
      </c>
      <c r="C5" s="44" t="s">
        <v>103</v>
      </c>
      <c r="D5" s="29" t="s">
        <v>104</v>
      </c>
      <c r="E5" s="29" t="s">
        <v>105</v>
      </c>
      <c r="F5" s="29" t="s">
        <v>106</v>
      </c>
      <c r="G5" s="30" t="s">
        <v>107</v>
      </c>
      <c r="H5" s="30" t="s">
        <v>89</v>
      </c>
      <c r="I5" s="30" t="s">
        <v>108</v>
      </c>
      <c r="J5" s="30" t="s">
        <v>91</v>
      </c>
      <c r="K5" s="45" t="s">
        <v>109</v>
      </c>
      <c r="L5" s="30" t="s">
        <v>110</v>
      </c>
      <c r="M5" s="46" t="s">
        <v>94</v>
      </c>
      <c r="N5" s="47">
        <v>0.8</v>
      </c>
      <c r="O5" s="48"/>
      <c r="P5" s="28">
        <f t="shared" si="0"/>
        <v>-100</v>
      </c>
      <c r="Q5" s="28" t="str">
        <f>IF(ISERROR(IF(#REF!="Ascendente",(IF(AND(P5&gt;=(-5),P5&lt;=15),"Aceptable",(IF(AND(P5&gt;=(-10),P5&lt;(-5)),"Riesgo","Crítico")))),(IF(AND(P5&gt;=(-15),P5&lt;=5),"Aceptable",(IF(AND(P5&gt;5,P5&lt;=15),"Riesgo","Crítico")))))),"",(IF(M5="Ascendente",(IF(AND(P5&gt;=(-5),P5&lt;=15),"Aceptable",(IF(AND(P5&gt;=(-10),P5&lt;(-5)),"Riesgo","Crítico")))),(IF(AND(P5&gt;=(-15),P5&lt;=5),"Aceptable",(IF(AND(P5&gt;5,P5&lt;=15),"Riesgo","Crítico")))))))</f>
        <v/>
      </c>
      <c r="R5" s="29" t="s">
        <v>111</v>
      </c>
      <c r="S5" s="49" t="s">
        <v>112</v>
      </c>
      <c r="T5" s="35">
        <v>0</v>
      </c>
      <c r="U5" s="28"/>
      <c r="V5" s="28"/>
      <c r="W5" s="28"/>
      <c r="X5" s="34"/>
      <c r="Y5" s="28" t="str">
        <f>IF(ISERROR(IF(R$7="Ascendente",(IF(AND(X5&gt;=(-5),X5&lt;=15),"Aceptable",(IF(AND(X5&gt;=(-10),X5&lt;(-5)),"Riesgo","Crítico")))),(IF(AND(X5&gt;=(-15),X5&lt;=5),"Aceptable",(IF(AND(X5&gt;5,X5&lt;=15),"Riesgo","Crítico")))))),"",(IF(R5="Ascendente",(IF(AND(X5&gt;=(-5),X5&lt;=15),"Aceptable",(IF(AND(X5&gt;=(-10),X5&lt;(-5)),"Riesgo","Crítico")))),(IF(AND(X5&gt;=(-15),X5&lt;=5),"Aceptable",(IF(AND(X5&gt;5,X5&lt;=15),"Riesgo","Crítico")))))))</f>
        <v>Aceptable</v>
      </c>
      <c r="Z5" s="28"/>
      <c r="AA5" s="28"/>
      <c r="AB5" s="28"/>
      <c r="AC5" s="28"/>
      <c r="AD5" s="28"/>
      <c r="AE5" s="35"/>
      <c r="AF5" s="28" t="s">
        <v>113</v>
      </c>
      <c r="AG5" s="28" t="s">
        <v>113</v>
      </c>
      <c r="AH5" s="28" t="s">
        <v>113</v>
      </c>
      <c r="AI5" s="28" t="s">
        <v>113</v>
      </c>
      <c r="AJ5" s="28" t="str">
        <f>IF(ISERROR(IF(AD$7="Ascendente",(IF(AND(AI5&gt;=(-5),AI5&lt;=15),"Aceptable",(IF(AND(AI5&gt;=(-10),AI5&lt;(-5)),"Riesgo","Crítico")))),(IF(AND(AI5&gt;=(-15),AI5&lt;=5),"Aceptable",(IF(AND(AI5&gt;5,AI5&lt;=15),"Riesgo","Crítico")))))),"",(IF(AD5="Ascendente",(IF(AND(AI5&gt;=(-5),AI5&lt;=15),"Aceptable",(IF(AND(AI5&gt;=(-10),AI5&lt;(-5)),"Riesgo","Crítico")))),(IF(AND(AI5&gt;=(-15),AI5&lt;=5),"Aceptable",(IF(AND(AI5&gt;5,AI5&lt;=15),"Riesgo","Crítico")))))))</f>
        <v>Crítico</v>
      </c>
      <c r="AK5" s="29" t="s">
        <v>113</v>
      </c>
      <c r="AL5" s="29" t="s">
        <v>113</v>
      </c>
      <c r="AM5" s="29" t="s">
        <v>113</v>
      </c>
      <c r="AN5" s="29"/>
      <c r="AO5" s="29"/>
      <c r="AP5" s="35">
        <v>0</v>
      </c>
      <c r="AQ5" s="28"/>
      <c r="AR5" s="28"/>
      <c r="AS5" s="28"/>
      <c r="AT5" s="28" t="str">
        <f t="shared" si="3"/>
        <v/>
      </c>
      <c r="AU5" s="28" t="str">
        <f>IF(ISERROR(IF(Z$7="Ascendente",(IF(AND(AT5&gt;=(-5),AT5&lt;=15),"Aceptable",(IF(AND(AT5&gt;=(-10),AT5&lt;(-5)),"Riesgo","Crítico")))),(IF(AND(AT5&gt;=(-15),AT5&lt;=5),"Aceptable",(IF(AND(AT5&gt;5,AT5&lt;=15),"Riesgo","Crítico")))))),"",(IF(Z5="Ascendente",(IF(AND(AT5&gt;=(-5),AT5&lt;=15),"Aceptable",(IF(AND(AT5&gt;=(-10),AT5&lt;(-5)),"Riesgo","Crítico")))),(IF(AND(AT5&gt;=(-15),AT5&lt;=5),"Aceptable",(IF(AND(AT5&gt;5,AT5&lt;=15),"Riesgo","Crítico")))))))</f>
        <v>Crítico</v>
      </c>
      <c r="AV5" s="28"/>
      <c r="AW5" s="28"/>
      <c r="AX5" s="28"/>
      <c r="AY5" s="28"/>
      <c r="AZ5" s="28"/>
      <c r="BA5" s="35">
        <v>0</v>
      </c>
      <c r="BB5" s="28"/>
      <c r="BC5" s="28"/>
      <c r="BD5" s="28"/>
      <c r="BE5" s="28" t="str">
        <f t="shared" si="4"/>
        <v/>
      </c>
      <c r="BF5" s="28" t="str">
        <f>IF(ISERROR(IF(AK$7="Ascendente",(IF(AND(BE5&gt;=(-5),BE5&lt;=15),"Aceptable",(IF(AND(BE5&gt;=(-10),BE5&lt;(-5)),"Riesgo","Crítico")))),(IF(AND(BE5&gt;=(-15),BE5&lt;=5),"Aceptable",(IF(AND(BE5&gt;5,BE5&lt;=15),"Riesgo","Crítico")))))),"",(IF(AK5="Ascendente",(IF(AND(BE5&gt;=(-5),BE5&lt;=15),"Aceptable",(IF(AND(BE5&gt;=(-10),BE5&lt;(-5)),"Riesgo","Crítico")))),(IF(AND(BE5&gt;=(-15),BE5&lt;=5),"Aceptable",(IF(AND(BE5&gt;5,BE5&lt;=15),"Riesgo","Crítico")))))))</f>
        <v>Crítico</v>
      </c>
      <c r="BG5" s="28"/>
      <c r="BH5" s="28"/>
      <c r="BI5" s="28"/>
      <c r="BJ5" s="28"/>
      <c r="BK5" s="28"/>
      <c r="BL5" s="35">
        <v>0.8</v>
      </c>
      <c r="BM5" s="50">
        <v>0.71</v>
      </c>
      <c r="BN5" s="51">
        <v>142</v>
      </c>
      <c r="BO5" s="51">
        <v>2</v>
      </c>
      <c r="BP5" s="52" t="s">
        <v>114</v>
      </c>
      <c r="BQ5" s="53" t="s">
        <v>115</v>
      </c>
      <c r="BR5" s="54" t="s">
        <v>116</v>
      </c>
      <c r="BS5" s="55" t="s">
        <v>117</v>
      </c>
      <c r="BT5" s="55" t="s">
        <v>118</v>
      </c>
      <c r="BU5" s="29"/>
      <c r="BV5" s="29"/>
      <c r="BW5" s="40" t="s">
        <v>119</v>
      </c>
      <c r="BX5" s="40"/>
      <c r="BY5" s="40"/>
      <c r="BZ5" s="40"/>
      <c r="CA5" s="40"/>
      <c r="CB5" s="40"/>
      <c r="CC5" s="56"/>
      <c r="CD5" s="56"/>
      <c r="CE5" s="56"/>
      <c r="CF5" s="56"/>
      <c r="CG5" s="56"/>
      <c r="CH5" s="56"/>
      <c r="CI5" s="56"/>
      <c r="CJ5" s="56"/>
      <c r="CK5" s="56"/>
      <c r="CL5" s="56"/>
      <c r="CM5" s="56"/>
      <c r="CN5" s="56"/>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9"/>
      <c r="DZ5" s="29"/>
      <c r="EA5" s="29"/>
      <c r="EB5" s="28"/>
      <c r="EC5" s="29"/>
      <c r="ED5" s="28"/>
      <c r="EE5" s="28"/>
    </row>
    <row r="6" spans="1:135" s="42" customFormat="1" ht="126.75" customHeight="1">
      <c r="A6" s="57" t="s">
        <v>120</v>
      </c>
      <c r="B6" s="58" t="s">
        <v>102</v>
      </c>
      <c r="C6" s="59" t="s">
        <v>121</v>
      </c>
      <c r="D6" s="59" t="s">
        <v>122</v>
      </c>
      <c r="E6" s="59" t="s">
        <v>123</v>
      </c>
      <c r="F6" s="59" t="s">
        <v>124</v>
      </c>
      <c r="G6" s="30" t="s">
        <v>125</v>
      </c>
      <c r="H6" s="30" t="s">
        <v>89</v>
      </c>
      <c r="I6" s="30" t="s">
        <v>90</v>
      </c>
      <c r="J6" s="30" t="s">
        <v>126</v>
      </c>
      <c r="K6" s="30" t="s">
        <v>127</v>
      </c>
      <c r="L6" s="30" t="s">
        <v>128</v>
      </c>
      <c r="M6" s="46" t="s">
        <v>94</v>
      </c>
      <c r="N6" s="60">
        <v>1</v>
      </c>
      <c r="O6" s="28"/>
      <c r="P6" s="28">
        <f t="shared" si="0"/>
        <v>-100</v>
      </c>
      <c r="Q6" s="28"/>
      <c r="R6" s="29" t="s">
        <v>129</v>
      </c>
      <c r="S6" s="49" t="s">
        <v>130</v>
      </c>
      <c r="T6" s="35">
        <v>0.14000000000000001</v>
      </c>
      <c r="U6" s="61">
        <v>0</v>
      </c>
      <c r="V6" s="62">
        <v>0</v>
      </c>
      <c r="W6" s="62">
        <v>7</v>
      </c>
      <c r="X6" s="34">
        <f t="shared" ref="X6" si="5">IF(ISERROR((-1)*(100-((U6*100)/T6))),"",((-1)*(100-((U6*100)/T6))))</f>
        <v>-100</v>
      </c>
      <c r="Y6" s="28" t="str">
        <f>IF(ISERROR(IF(R$7="Ascendente",(IF(AND(X6&gt;=(-5),X6&lt;=15),"Aceptable",(IF(AND(X6&gt;=(-10),X6&lt;(-5)),"Riesgo","Crítico")))),(IF(AND(X6&gt;=(-15),X6&lt;=5),"Aceptable",(IF(AND(X6&gt;5,X6&lt;=15),"Riesgo","Crítico")))))),"",(IF(R6="Ascendente",(IF(AND(X6&gt;=(-5),X6&lt;=15),"Aceptable",(IF(AND(X6&gt;=(-10),X6&lt;(-5)),"Riesgo","Crítico")))),(IF(AND(X6&gt;=(-15),X6&lt;=5),"Aceptable",(IF(AND(X6&gt;5,X6&lt;=15),"Riesgo","Crítico")))))))</f>
        <v>Crítico</v>
      </c>
      <c r="Z6" s="63" t="s">
        <v>131</v>
      </c>
      <c r="AA6" s="64" t="s">
        <v>132</v>
      </c>
      <c r="AB6" s="64" t="s">
        <v>133</v>
      </c>
      <c r="AC6" s="65" t="s">
        <v>134</v>
      </c>
      <c r="AD6" s="28"/>
      <c r="AE6" s="35">
        <v>0.14000000000000001</v>
      </c>
      <c r="AF6" s="28">
        <v>0</v>
      </c>
      <c r="AG6" s="28">
        <v>0</v>
      </c>
      <c r="AH6" s="28">
        <v>7</v>
      </c>
      <c r="AI6" s="28">
        <f t="shared" si="2"/>
        <v>-100</v>
      </c>
      <c r="AJ6" s="28" t="str">
        <f>IF(ISERROR(IF(AD$7="Ascendente",(IF(AND(AI6&gt;=(-5),AI6&lt;=15),"Aceptable",(IF(AND(AI6&gt;=(-10),AI6&lt;(-5)),"Riesgo","Crítico")))),(IF(AND(AI6&gt;=(-15),AI6&lt;=5),"Aceptable",(IF(AND(AI6&gt;5,AI6&lt;=15),"Riesgo","Crítico")))))),"",(IF(AD6="Ascendente",(IF(AND(AI6&gt;=(-5),AI6&lt;=15),"Aceptable",(IF(AND(AI6&gt;=(-10),AI6&lt;(-5)),"Riesgo","Crítico")))),(IF(AND(AI6&gt;=(-15),AI6&lt;=5),"Aceptable",(IF(AND(AI6&gt;5,AI6&lt;=15),"Riesgo","Crítico")))))))</f>
        <v>Crítico</v>
      </c>
      <c r="AK6" s="29" t="s">
        <v>135</v>
      </c>
      <c r="AL6" s="29" t="s">
        <v>136</v>
      </c>
      <c r="AM6" s="29" t="s">
        <v>137</v>
      </c>
      <c r="AN6" s="29"/>
      <c r="AO6" s="29"/>
      <c r="AP6" s="35">
        <v>0.28000000000000003</v>
      </c>
      <c r="AQ6" s="66">
        <v>0.14000000000000001</v>
      </c>
      <c r="AR6" s="28">
        <v>1</v>
      </c>
      <c r="AS6" s="28">
        <v>7</v>
      </c>
      <c r="AT6" s="28">
        <f t="shared" si="3"/>
        <v>-50</v>
      </c>
      <c r="AU6" s="67" t="str">
        <f>IF(ISERROR(IF(Z$7="Ascendente",(IF(AND(AT6&gt;=(-5),AT6&lt;=15),"Aceptable",(IF(AND(AT6&gt;=(-10),AT6&lt;(-5)),"Riesgo","Crítico")))),(IF(AND(AT6&gt;=(-15),AT6&lt;=5),"Aceptable",(IF(AND(AT6&gt;5,AT6&lt;=15),"Riesgo","Crítico")))))),"",(IF(Z6="Ascendente",(IF(AND(AT6&gt;=(-5),AT6&lt;=15),"Aceptable",(IF(AND(AT6&gt;=(-10),AT6&lt;(-5)),"Riesgo","Crítico")))),(IF(AND(AT6&gt;=(-15),AT6&lt;=5),"Aceptable",(IF(AND(AT6&gt;5,AT6&lt;=15),"Riesgo","Crítico")))))))</f>
        <v>Crítico</v>
      </c>
      <c r="AV6" s="68" t="s">
        <v>138</v>
      </c>
      <c r="AW6" s="68" t="s">
        <v>139</v>
      </c>
      <c r="AX6" s="68" t="s">
        <v>140</v>
      </c>
      <c r="AY6" s="28"/>
      <c r="AZ6" s="28"/>
      <c r="BA6" s="35">
        <v>0.71</v>
      </c>
      <c r="BB6" s="69">
        <v>0.71</v>
      </c>
      <c r="BC6" s="70">
        <v>5</v>
      </c>
      <c r="BD6" s="71">
        <v>7</v>
      </c>
      <c r="BE6" s="71">
        <v>0</v>
      </c>
      <c r="BF6" s="72" t="s">
        <v>115</v>
      </c>
      <c r="BG6" s="73" t="s">
        <v>141</v>
      </c>
      <c r="BH6" s="73" t="s">
        <v>142</v>
      </c>
      <c r="BI6" s="73" t="s">
        <v>143</v>
      </c>
      <c r="BJ6" s="71" t="s">
        <v>113</v>
      </c>
      <c r="BK6" s="71" t="s">
        <v>113</v>
      </c>
      <c r="BL6" s="35">
        <v>0.87</v>
      </c>
      <c r="BM6" s="74">
        <v>0.86</v>
      </c>
      <c r="BN6" s="75">
        <v>6</v>
      </c>
      <c r="BO6" s="75">
        <v>7</v>
      </c>
      <c r="BP6" s="76">
        <v>-1494252874</v>
      </c>
      <c r="BQ6" s="77" t="s">
        <v>115</v>
      </c>
      <c r="BR6" s="78" t="s">
        <v>144</v>
      </c>
      <c r="BS6" s="79" t="s">
        <v>145</v>
      </c>
      <c r="BT6" s="79" t="s">
        <v>146</v>
      </c>
      <c r="BU6" s="29"/>
      <c r="BV6" s="29"/>
      <c r="BW6" s="80" t="s">
        <v>147</v>
      </c>
      <c r="BX6" s="81">
        <v>32301</v>
      </c>
      <c r="BY6" s="81" t="s">
        <v>148</v>
      </c>
      <c r="BZ6" s="82">
        <v>300000</v>
      </c>
      <c r="CA6" s="83" t="s">
        <v>149</v>
      </c>
      <c r="CB6" s="81" t="s">
        <v>150</v>
      </c>
      <c r="CC6" s="84">
        <v>300000</v>
      </c>
      <c r="CD6" s="81" t="s">
        <v>151</v>
      </c>
      <c r="CE6" s="81" t="s">
        <v>151</v>
      </c>
      <c r="CF6" s="81" t="s">
        <v>151</v>
      </c>
      <c r="CG6" s="81" t="s">
        <v>151</v>
      </c>
      <c r="CH6" s="81" t="s">
        <v>151</v>
      </c>
      <c r="CI6" s="81" t="s">
        <v>151</v>
      </c>
      <c r="CJ6" s="81" t="s">
        <v>151</v>
      </c>
      <c r="CK6" s="81" t="s">
        <v>151</v>
      </c>
      <c r="CL6" s="81" t="s">
        <v>151</v>
      </c>
      <c r="CM6" s="81" t="s">
        <v>151</v>
      </c>
      <c r="CN6" s="81" t="s">
        <v>151</v>
      </c>
      <c r="CO6" s="85">
        <v>0</v>
      </c>
      <c r="CP6" s="85" t="s">
        <v>151</v>
      </c>
      <c r="CQ6" s="85" t="s">
        <v>151</v>
      </c>
      <c r="CR6" s="85">
        <v>0</v>
      </c>
      <c r="CS6" s="85" t="s">
        <v>151</v>
      </c>
      <c r="CT6" s="85" t="s">
        <v>151</v>
      </c>
      <c r="CU6" s="85">
        <v>0</v>
      </c>
      <c r="CV6" s="85" t="s">
        <v>151</v>
      </c>
      <c r="CW6" s="85" t="s">
        <v>151</v>
      </c>
      <c r="CX6" s="85" t="s">
        <v>151</v>
      </c>
      <c r="CY6" s="85" t="s">
        <v>151</v>
      </c>
      <c r="CZ6" s="85" t="s">
        <v>151</v>
      </c>
      <c r="DA6" s="85" t="s">
        <v>151</v>
      </c>
      <c r="DB6" s="85" t="s">
        <v>151</v>
      </c>
      <c r="DC6" s="85" t="s">
        <v>151</v>
      </c>
      <c r="DD6" s="85" t="s">
        <v>151</v>
      </c>
      <c r="DE6" s="85" t="s">
        <v>151</v>
      </c>
      <c r="DF6" s="85" t="s">
        <v>151</v>
      </c>
      <c r="DG6" s="85" t="s">
        <v>151</v>
      </c>
      <c r="DH6" s="85" t="s">
        <v>151</v>
      </c>
      <c r="DI6" s="85" t="s">
        <v>151</v>
      </c>
      <c r="DJ6" s="85" t="s">
        <v>151</v>
      </c>
      <c r="DK6" s="85" t="s">
        <v>151</v>
      </c>
      <c r="DL6" s="85" t="s">
        <v>151</v>
      </c>
      <c r="DM6" s="85" t="s">
        <v>151</v>
      </c>
      <c r="DN6" s="85" t="s">
        <v>151</v>
      </c>
      <c r="DO6" s="85" t="s">
        <v>151</v>
      </c>
      <c r="DP6" s="85" t="s">
        <v>151</v>
      </c>
      <c r="DQ6" s="85" t="s">
        <v>151</v>
      </c>
      <c r="DR6" s="85" t="s">
        <v>151</v>
      </c>
      <c r="DS6" s="85" t="s">
        <v>151</v>
      </c>
      <c r="DT6" s="85" t="s">
        <v>151</v>
      </c>
      <c r="DU6" s="85" t="s">
        <v>151</v>
      </c>
      <c r="DV6" s="85" t="s">
        <v>151</v>
      </c>
      <c r="DW6" s="85" t="s">
        <v>151</v>
      </c>
      <c r="DX6" s="85" t="s">
        <v>151</v>
      </c>
      <c r="DY6" s="81" t="s">
        <v>151</v>
      </c>
      <c r="DZ6" s="81" t="s">
        <v>151</v>
      </c>
      <c r="EA6" s="81" t="s">
        <v>151</v>
      </c>
      <c r="EB6" s="85" t="s">
        <v>151</v>
      </c>
      <c r="EC6" s="85" t="s">
        <v>151</v>
      </c>
      <c r="ED6" s="85" t="s">
        <v>151</v>
      </c>
      <c r="EE6" s="81" t="s">
        <v>151</v>
      </c>
    </row>
    <row r="7" spans="1:135" s="42" customFormat="1" ht="156.75" customHeight="1">
      <c r="A7" s="57" t="s">
        <v>120</v>
      </c>
      <c r="B7" s="57" t="s">
        <v>83</v>
      </c>
      <c r="C7" s="59" t="s">
        <v>152</v>
      </c>
      <c r="D7" s="59" t="s">
        <v>153</v>
      </c>
      <c r="E7" s="59" t="s">
        <v>154</v>
      </c>
      <c r="F7" s="86" t="s">
        <v>155</v>
      </c>
      <c r="G7" s="87" t="s">
        <v>156</v>
      </c>
      <c r="H7" s="87" t="s">
        <v>89</v>
      </c>
      <c r="I7" s="87" t="s">
        <v>90</v>
      </c>
      <c r="J7" s="87" t="s">
        <v>126</v>
      </c>
      <c r="K7" s="87" t="s">
        <v>157</v>
      </c>
      <c r="L7" s="87" t="s">
        <v>158</v>
      </c>
      <c r="M7" s="88" t="s">
        <v>94</v>
      </c>
      <c r="N7" s="89">
        <v>1</v>
      </c>
      <c r="O7" s="90"/>
      <c r="P7" s="91">
        <f t="shared" si="0"/>
        <v>-100</v>
      </c>
      <c r="Q7" s="28" t="str">
        <f>IF(ISERROR(IF(#REF!="Ascendente",(IF(AND(P7&gt;=(-5),P7&lt;=15),"Aceptable",(IF(AND(P7&gt;=(-10),P7&lt;(-5)),"Riesgo","Crítico")))),(IF(AND(P7&gt;=(-15),P7&lt;=5),"Aceptable",(IF(AND(P7&gt;5,P7&lt;=15),"Riesgo","Crítico")))))),"",(IF(M7="Ascendente",(IF(AND(P7&gt;=(-5),P7&lt;=15),"Aceptable",(IF(AND(P7&gt;=(-10),P7&lt;(-5)),"Riesgo","Crítico")))),(IF(AND(P7&gt;=(-15),P7&lt;=5),"Aceptable",(IF(AND(P7&gt;5,P7&lt;=15),"Riesgo","Crítico")))))))</f>
        <v/>
      </c>
      <c r="R7" s="90" t="s">
        <v>159</v>
      </c>
      <c r="S7" s="90" t="s">
        <v>96</v>
      </c>
      <c r="T7" s="89">
        <v>0.14000000000000001</v>
      </c>
      <c r="U7" s="92" t="s">
        <v>151</v>
      </c>
      <c r="V7" s="93"/>
      <c r="W7" s="93"/>
      <c r="X7" s="34" t="str">
        <f t="shared" si="1"/>
        <v/>
      </c>
      <c r="Y7" s="94" t="str">
        <f>IF(ISERROR(IF(R$7="Ascendente",(IF(AND(X7&gt;=(-5),X7&lt;=15),"Aceptable",(IF(AND(X7&gt;=(-10),X7&lt;(-5)),"Riesgo","Crítico")))),(IF(AND(X7&gt;=(-15),X7&lt;=5),"Aceptable",(IF(AND(X7&gt;5,X7&lt;=15),"Riesgo","Crítico")))))),"",(IF(R7="Ascendente",(IF(AND(X7&gt;=(-5),X7&lt;=15),"Aceptable",(IF(AND(X7&gt;=(-10),X7&lt;(-5)),"Riesgo","Crítico")))),(IF(AND(X7&gt;=(-15),X7&lt;=5),"Aceptable",(IF(AND(X7&gt;5,X7&lt;=15),"Riesgo","Crítico")))))))</f>
        <v>Crítico</v>
      </c>
      <c r="Z7" s="95" t="s">
        <v>151</v>
      </c>
      <c r="AA7" s="64" t="s">
        <v>151</v>
      </c>
      <c r="AB7" s="64" t="s">
        <v>151</v>
      </c>
      <c r="AC7" s="65" t="s">
        <v>151</v>
      </c>
      <c r="AD7" s="90"/>
      <c r="AE7" s="89"/>
      <c r="AF7" s="90"/>
      <c r="AG7" s="90"/>
      <c r="AH7" s="90"/>
      <c r="AI7" s="96" t="str">
        <f t="shared" si="2"/>
        <v/>
      </c>
      <c r="AJ7" s="28" t="str">
        <f>IF(ISERROR(IF(AD$7="Ascendente",(IF(AND(AI7&gt;=(-5),AI7&lt;=15),"Aceptable",(IF(AND(AI7&gt;=(-10),AI7&lt;(-5)),"Riesgo","Crítico")))),(IF(AND(AI7&gt;=(-15),AI7&lt;=5),"Aceptable",(IF(AND(AI7&gt;5,AI7&lt;=15),"Riesgo","Crítico")))))),"",(IF(AD7="Ascendente",(IF(AND(AI7&gt;=(-5),AI7&lt;=15),"Aceptable",(IF(AND(AI7&gt;=(-10),AI7&lt;(-5)),"Riesgo","Crítico")))),(IF(AND(AI7&gt;=(-15),AI7&lt;=5),"Aceptable",(IF(AND(AI7&gt;5,AI7&lt;=15),"Riesgo","Crítico")))))))</f>
        <v>Crítico</v>
      </c>
      <c r="AK7" s="90"/>
      <c r="AL7" s="90"/>
      <c r="AM7" s="90"/>
      <c r="AN7" s="90"/>
      <c r="AO7" s="90"/>
      <c r="AP7" s="89">
        <v>0.28000000000000003</v>
      </c>
      <c r="AQ7" s="90">
        <v>0</v>
      </c>
      <c r="AR7" s="90">
        <v>0</v>
      </c>
      <c r="AS7" s="90">
        <v>1</v>
      </c>
      <c r="AT7" s="97">
        <f t="shared" si="3"/>
        <v>-100</v>
      </c>
      <c r="AU7" s="57" t="str">
        <f>IF(ISERROR(IF(Z$7="Ascendente",(IF(AND(AT7&gt;=(-5),AT7&lt;=15),"Aceptable",(IF(AND(AT7&gt;=(-10),AT7&lt;(-5)),"Riesgo","Crítico")))),(IF(AND(AT7&gt;=(-15),AT7&lt;=5),"Aceptable",(IF(AND(AT7&gt;5,AT7&lt;=15),"Riesgo","Crítico")))))),"",(IF(Z7="Ascendente",(IF(AND(AT7&gt;=(-5),AT7&lt;=15),"Aceptable",(IF(AND(AT7&gt;=(-10),AT7&lt;(-5)),"Riesgo","Crítico")))),(IF(AND(AT7&gt;=(-15),AT7&lt;=5),"Aceptable",(IF(AND(AT7&gt;5,AT7&lt;=15),"Riesgo","Crítico")))))))</f>
        <v>Crítico</v>
      </c>
      <c r="AV7" s="98" t="s">
        <v>160</v>
      </c>
      <c r="AW7" s="98" t="s">
        <v>161</v>
      </c>
      <c r="AX7" s="98" t="s">
        <v>162</v>
      </c>
      <c r="AY7" s="90"/>
      <c r="AZ7" s="90"/>
      <c r="BA7" s="89">
        <v>0.71</v>
      </c>
      <c r="BB7" s="90"/>
      <c r="BC7" s="90"/>
      <c r="BD7" s="90">
        <v>7.0000000000000007E-2</v>
      </c>
      <c r="BE7" s="90">
        <f>IF(ISERROR((-1)*(100-((BB7*100)/BA7))),"",((-1)*(100-((BB7*100)/BA7))))</f>
        <v>-100</v>
      </c>
      <c r="BF7" s="57" t="str">
        <f>IF(ISERROR(IF(AK$7="Ascendente",(IF(AND(BE7&gt;=(-5),BE7&lt;=15),"Aceptable",(IF(AND(BE7&gt;=(-10),BE7&lt;(-5)),"Riesgo","Crítico")))),(IF(AND(BE7&gt;=(-15),BE7&lt;=5),"Aceptable",(IF(AND(BE7&gt;5,BE7&lt;=15),"Riesgo","Crítico")))))),"",(IF(AK7="Ascendente",(IF(AND(BE7&gt;=(-5),BE7&lt;=15),"Aceptable",(IF(AND(BE7&gt;=(-10),BE7&lt;(-5)),"Riesgo","Crítico")))),(IF(AND(BE7&gt;=(-15),BE7&lt;=5),"Aceptable",(IF(AND(BE7&gt;5,BE7&lt;=15),"Riesgo","Crítico")))))))</f>
        <v>Crítico</v>
      </c>
      <c r="BG7" s="90"/>
      <c r="BH7" s="90"/>
      <c r="BI7" s="90"/>
      <c r="BJ7" s="90"/>
      <c r="BK7" s="90"/>
      <c r="BL7" s="89">
        <v>1</v>
      </c>
      <c r="BM7" s="99">
        <v>0.86</v>
      </c>
      <c r="BN7" s="100">
        <v>0.06</v>
      </c>
      <c r="BO7" s="100">
        <v>7.0000000000000007E-2</v>
      </c>
      <c r="BP7" s="101">
        <v>-14</v>
      </c>
      <c r="BQ7" s="77" t="s">
        <v>115</v>
      </c>
      <c r="BR7" s="102" t="s">
        <v>163</v>
      </c>
      <c r="BS7" s="103" t="s">
        <v>164</v>
      </c>
      <c r="BT7" s="103" t="s">
        <v>165</v>
      </c>
      <c r="BU7" s="59"/>
      <c r="BV7" s="59"/>
      <c r="BW7" s="104" t="s">
        <v>166</v>
      </c>
      <c r="BX7" s="105" t="s">
        <v>167</v>
      </c>
      <c r="BY7" s="106"/>
      <c r="BZ7" s="107">
        <v>0</v>
      </c>
      <c r="CA7" s="108"/>
      <c r="CB7" s="109" t="s">
        <v>151</v>
      </c>
      <c r="CC7" s="109" t="s">
        <v>151</v>
      </c>
      <c r="CD7" s="109" t="s">
        <v>151</v>
      </c>
      <c r="CE7" s="109" t="s">
        <v>151</v>
      </c>
      <c r="CF7" s="109" t="s">
        <v>151</v>
      </c>
      <c r="CG7" s="109" t="s">
        <v>151</v>
      </c>
      <c r="CH7" s="109" t="s">
        <v>151</v>
      </c>
      <c r="CI7" s="109" t="s">
        <v>151</v>
      </c>
      <c r="CJ7" s="109" t="s">
        <v>151</v>
      </c>
      <c r="CK7" s="109" t="s">
        <v>151</v>
      </c>
      <c r="CL7" s="109" t="s">
        <v>151</v>
      </c>
      <c r="CM7" s="109" t="s">
        <v>151</v>
      </c>
      <c r="CN7" s="109" t="s">
        <v>151</v>
      </c>
      <c r="CO7" s="110" t="s">
        <v>151</v>
      </c>
      <c r="CP7" s="110" t="s">
        <v>151</v>
      </c>
      <c r="CQ7" s="110" t="s">
        <v>151</v>
      </c>
      <c r="CR7" s="110" t="s">
        <v>151</v>
      </c>
      <c r="CS7" s="110" t="s">
        <v>151</v>
      </c>
      <c r="CT7" s="110" t="s">
        <v>151</v>
      </c>
      <c r="CU7" s="110" t="s">
        <v>151</v>
      </c>
      <c r="CV7" s="110" t="s">
        <v>151</v>
      </c>
      <c r="CW7" s="110" t="s">
        <v>151</v>
      </c>
      <c r="CX7" s="110" t="s">
        <v>151</v>
      </c>
      <c r="CY7" s="110" t="s">
        <v>151</v>
      </c>
      <c r="CZ7" s="110" t="s">
        <v>151</v>
      </c>
      <c r="DA7" s="110" t="s">
        <v>151</v>
      </c>
      <c r="DB7" s="110" t="s">
        <v>151</v>
      </c>
      <c r="DC7" s="110" t="s">
        <v>151</v>
      </c>
      <c r="DD7" s="110" t="s">
        <v>151</v>
      </c>
      <c r="DE7" s="110" t="s">
        <v>151</v>
      </c>
      <c r="DF7" s="110" t="s">
        <v>151</v>
      </c>
      <c r="DG7" s="110" t="s">
        <v>151</v>
      </c>
      <c r="DH7" s="110" t="s">
        <v>151</v>
      </c>
      <c r="DI7" s="110" t="s">
        <v>151</v>
      </c>
      <c r="DJ7" s="110" t="s">
        <v>151</v>
      </c>
      <c r="DK7" s="110" t="s">
        <v>151</v>
      </c>
      <c r="DL7" s="110" t="s">
        <v>151</v>
      </c>
      <c r="DM7" s="110" t="s">
        <v>151</v>
      </c>
      <c r="DN7" s="110" t="s">
        <v>151</v>
      </c>
      <c r="DO7" s="110" t="s">
        <v>151</v>
      </c>
      <c r="DP7" s="110" t="s">
        <v>151</v>
      </c>
      <c r="DQ7" s="110" t="s">
        <v>151</v>
      </c>
      <c r="DR7" s="110" t="s">
        <v>151</v>
      </c>
      <c r="DS7" s="110" t="s">
        <v>151</v>
      </c>
      <c r="DT7" s="110" t="s">
        <v>151</v>
      </c>
      <c r="DU7" s="110" t="s">
        <v>151</v>
      </c>
      <c r="DV7" s="110" t="s">
        <v>151</v>
      </c>
      <c r="DW7" s="110" t="s">
        <v>151</v>
      </c>
      <c r="DX7" s="110" t="s">
        <v>151</v>
      </c>
      <c r="DY7" s="109" t="s">
        <v>151</v>
      </c>
      <c r="DZ7" s="109" t="s">
        <v>151</v>
      </c>
      <c r="EA7" s="109" t="s">
        <v>151</v>
      </c>
      <c r="EB7" s="109" t="s">
        <v>151</v>
      </c>
      <c r="EC7" s="110" t="s">
        <v>151</v>
      </c>
      <c r="ED7" s="110" t="s">
        <v>151</v>
      </c>
      <c r="EE7" s="110" t="s">
        <v>151</v>
      </c>
    </row>
    <row r="8" spans="1:135" s="42" customFormat="1" ht="70" customHeight="1">
      <c r="A8" s="111" t="s">
        <v>168</v>
      </c>
      <c r="B8" s="111" t="s">
        <v>83</v>
      </c>
      <c r="C8" s="112" t="s">
        <v>169</v>
      </c>
      <c r="D8" s="112" t="s">
        <v>170</v>
      </c>
      <c r="E8" s="112" t="s">
        <v>171</v>
      </c>
      <c r="F8" s="112" t="s">
        <v>172</v>
      </c>
      <c r="G8" s="113" t="s">
        <v>125</v>
      </c>
      <c r="H8" s="113" t="s">
        <v>89</v>
      </c>
      <c r="I8" s="113" t="s">
        <v>90</v>
      </c>
      <c r="J8" s="113" t="s">
        <v>126</v>
      </c>
      <c r="K8" s="114" t="s">
        <v>173</v>
      </c>
      <c r="L8" s="113" t="s">
        <v>174</v>
      </c>
      <c r="M8" s="115" t="s">
        <v>94</v>
      </c>
      <c r="N8" s="116">
        <v>1</v>
      </c>
      <c r="O8" s="117"/>
      <c r="P8" s="117">
        <f t="shared" si="0"/>
        <v>-100</v>
      </c>
      <c r="Q8" s="117" t="str">
        <f>IF(ISERROR(IF(M$7="Ascendente",(IF(AND(P8&gt;=(-5),P8&lt;=15),"Aceptable",(IF(AND(P8&gt;=(-10),P8&lt;(-5)),"Riesgo","Crítico")))),(IF(AND(P8&gt;=(-15),P8&lt;=5),"Aceptable",(IF(AND(P8&gt;5,P8&lt;=15),"Riesgo","Crítico")))))),"",(IF(M8="Ascendente",(IF(AND(P8&gt;=(-5),P8&lt;=15),"Aceptable",(IF(AND(P8&gt;=(-10),P8&lt;(-5)),"Riesgo","Crítico")))),(IF(AND(P8&gt;=(-15),P8&lt;=5),"Aceptable",(IF(AND(P8&gt;5,P8&lt;=15),"Riesgo","Crítico")))))))</f>
        <v>Crítico</v>
      </c>
      <c r="R8" s="118" t="s">
        <v>175</v>
      </c>
      <c r="S8" s="117" t="s">
        <v>96</v>
      </c>
      <c r="T8" s="119">
        <v>0.25</v>
      </c>
      <c r="U8" s="120">
        <f>(V8/W8)</f>
        <v>0.25</v>
      </c>
      <c r="V8" s="121">
        <v>2</v>
      </c>
      <c r="W8" s="121">
        <v>8</v>
      </c>
      <c r="X8" s="122">
        <f>IF(ISERROR((-1)*(100-((U8*100)/T8))),"",((-1)*(100-((U8*100)/T8))))</f>
        <v>0</v>
      </c>
      <c r="Y8" s="121" t="str">
        <f>IF(ISERROR(IF(R$7="Ascendente",(IF(AND(X8&gt;=(-5),X8&lt;=15),"Aceptable",(IF(AND(X8&gt;=(-10),X8&lt;(-5)),"Riesgo","Crítico")))),(IF(AND(X8&gt;=(-15),X8&lt;=5),"Aceptable",(IF(AND(X8&gt;5,X8&lt;=15),"Riesgo","Crítico")))))),"",(IF(R8="Ascendente",(IF(AND(X8&gt;=(-5),X8&lt;=15),"Aceptable",(IF(AND(X8&gt;=(-10),X8&lt;(-5)),"Riesgo","Crítico")))),(IF(AND(X8&gt;=(-15),X8&lt;=5),"Aceptable",(IF(AND(X8&gt;5,X8&lt;=15),"Riesgo","Crítico")))))))</f>
        <v>Aceptable</v>
      </c>
      <c r="Z8" s="83" t="s">
        <v>176</v>
      </c>
      <c r="AA8" s="83" t="s">
        <v>177</v>
      </c>
      <c r="AB8" s="83" t="s">
        <v>178</v>
      </c>
      <c r="AC8" s="123" t="s">
        <v>134</v>
      </c>
      <c r="AD8" s="117"/>
      <c r="AE8" s="119"/>
      <c r="AF8" s="117"/>
      <c r="AG8" s="117"/>
      <c r="AH8" s="117"/>
      <c r="AI8" s="117" t="str">
        <f t="shared" si="2"/>
        <v/>
      </c>
      <c r="AJ8" s="117" t="str">
        <f>IF(ISERROR(IF(AD$7="Ascendente",(IF(AND(AI8&gt;=(-5),AI8&lt;=15),"Aceptable",(IF(AND(AI8&gt;=(-10),AI8&lt;(-5)),"Riesgo","Crítico")))),(IF(AND(AI8&gt;=(-15),AI8&lt;=5),"Aceptable",(IF(AND(AI8&gt;5,AI8&lt;=15),"Riesgo","Crítico")))))),"",(IF(AD8="Ascendente",(IF(AND(AI8&gt;=(-5),AI8&lt;=15),"Aceptable",(IF(AND(AI8&gt;=(-10),AI8&lt;(-5)),"Riesgo","Crítico")))),(IF(AND(AI8&gt;=(-15),AI8&lt;=5),"Aceptable",(IF(AND(AI8&gt;5,AI8&lt;=15),"Riesgo","Crítico")))))))</f>
        <v>Crítico</v>
      </c>
      <c r="AK8" s="118"/>
      <c r="AL8" s="118"/>
      <c r="AM8" s="118"/>
      <c r="AN8" s="118"/>
      <c r="AO8" s="118"/>
      <c r="AP8" s="124">
        <v>0.375</v>
      </c>
      <c r="AQ8" s="117">
        <v>0.375</v>
      </c>
      <c r="AR8" s="117">
        <v>3</v>
      </c>
      <c r="AS8" s="117">
        <v>8</v>
      </c>
      <c r="AT8" s="117">
        <f t="shared" si="3"/>
        <v>0</v>
      </c>
      <c r="AU8" s="117" t="str">
        <f>IF(ISERROR(IF(Z$7="Ascendente",(IF(AND(AT8&gt;=(-5),AT8&lt;=15),"Aceptable",(IF(AND(AT8&gt;=(-10),AT8&lt;(-5)),"Riesgo","Crítico")))),(IF(AND(AT8&gt;=(-15),AT8&lt;=5),"Aceptable",(IF(AND(AT8&gt;5,AT8&lt;=15),"Riesgo","Crítico")))))),"",(IF(Z8="Ascendente",(IF(AND(AT8&gt;=(-5),AT8&lt;=15),"Aceptable",(IF(AND(AT8&gt;=(-10),AT8&lt;(-5)),"Riesgo","Crítico")))),(IF(AND(AT8&gt;=(-15),AT8&lt;=5),"Aceptable",(IF(AND(AT8&gt;5,AT8&lt;=15),"Riesgo","Crítico")))))))</f>
        <v>Aceptable</v>
      </c>
      <c r="AV8" s="125" t="s">
        <v>179</v>
      </c>
      <c r="AW8" s="125" t="s">
        <v>180</v>
      </c>
      <c r="AX8" s="125" t="s">
        <v>181</v>
      </c>
      <c r="AY8" s="117"/>
      <c r="AZ8" s="117"/>
      <c r="BA8" s="124">
        <v>0.875</v>
      </c>
      <c r="BB8" s="126" t="s">
        <v>182</v>
      </c>
      <c r="BC8" s="126">
        <v>7</v>
      </c>
      <c r="BD8" s="126">
        <v>8</v>
      </c>
      <c r="BE8" s="126">
        <v>0</v>
      </c>
      <c r="BF8" s="127" t="s">
        <v>115</v>
      </c>
      <c r="BG8" s="128" t="s">
        <v>183</v>
      </c>
      <c r="BH8" s="128" t="s">
        <v>184</v>
      </c>
      <c r="BI8" s="128" t="s">
        <v>185</v>
      </c>
      <c r="BJ8" s="126" t="s">
        <v>113</v>
      </c>
      <c r="BK8" s="126" t="s">
        <v>113</v>
      </c>
      <c r="BL8" s="119">
        <v>1</v>
      </c>
      <c r="BM8" s="129">
        <v>1</v>
      </c>
      <c r="BN8" s="130">
        <v>8</v>
      </c>
      <c r="BO8" s="130">
        <v>8</v>
      </c>
      <c r="BP8" s="131">
        <v>0</v>
      </c>
      <c r="BQ8" s="132" t="s">
        <v>115</v>
      </c>
      <c r="BR8" s="133" t="s">
        <v>186</v>
      </c>
      <c r="BS8" s="133" t="s">
        <v>187</v>
      </c>
      <c r="BT8" s="133" t="s">
        <v>188</v>
      </c>
      <c r="BU8" s="117"/>
      <c r="BV8" s="112"/>
      <c r="BW8" s="134" t="s">
        <v>189</v>
      </c>
      <c r="BX8" s="109">
        <v>32701</v>
      </c>
      <c r="BY8" s="109" t="s">
        <v>190</v>
      </c>
      <c r="BZ8" s="135">
        <v>1978.99</v>
      </c>
      <c r="CA8" s="136" t="s">
        <v>191</v>
      </c>
      <c r="CB8" s="109" t="s">
        <v>192</v>
      </c>
      <c r="CC8" s="109" t="s">
        <v>151</v>
      </c>
      <c r="CD8" s="109" t="s">
        <v>151</v>
      </c>
      <c r="CE8" s="109" t="s">
        <v>151</v>
      </c>
      <c r="CF8" s="84">
        <v>1978.99</v>
      </c>
      <c r="CG8" s="81" t="s">
        <v>151</v>
      </c>
      <c r="CH8" s="109" t="s">
        <v>151</v>
      </c>
      <c r="CI8" s="109" t="s">
        <v>151</v>
      </c>
      <c r="CJ8" s="109" t="s">
        <v>151</v>
      </c>
      <c r="CK8" s="109" t="s">
        <v>151</v>
      </c>
      <c r="CL8" s="109" t="s">
        <v>151</v>
      </c>
      <c r="CM8" s="109" t="s">
        <v>151</v>
      </c>
      <c r="CN8" s="109" t="s">
        <v>151</v>
      </c>
      <c r="CO8" s="110">
        <v>0</v>
      </c>
      <c r="CP8" s="110" t="s">
        <v>151</v>
      </c>
      <c r="CQ8" s="110" t="s">
        <v>151</v>
      </c>
      <c r="CR8" s="110">
        <v>0</v>
      </c>
      <c r="CS8" s="110" t="s">
        <v>151</v>
      </c>
      <c r="CT8" s="110" t="s">
        <v>151</v>
      </c>
      <c r="CU8" s="110">
        <v>0</v>
      </c>
      <c r="CV8" s="110" t="s">
        <v>151</v>
      </c>
      <c r="CW8" s="110" t="s">
        <v>151</v>
      </c>
      <c r="CX8" s="110" t="s">
        <v>151</v>
      </c>
      <c r="CY8" s="110" t="s">
        <v>151</v>
      </c>
      <c r="CZ8" s="110" t="s">
        <v>151</v>
      </c>
      <c r="DA8" s="110" t="s">
        <v>151</v>
      </c>
      <c r="DB8" s="110" t="s">
        <v>151</v>
      </c>
      <c r="DC8" s="110" t="s">
        <v>151</v>
      </c>
      <c r="DD8" s="110" t="s">
        <v>151</v>
      </c>
      <c r="DE8" s="110" t="s">
        <v>151</v>
      </c>
      <c r="DF8" s="110" t="s">
        <v>151</v>
      </c>
      <c r="DG8" s="110" t="s">
        <v>151</v>
      </c>
      <c r="DH8" s="110" t="s">
        <v>151</v>
      </c>
      <c r="DI8" s="110" t="s">
        <v>151</v>
      </c>
      <c r="DJ8" s="110" t="s">
        <v>151</v>
      </c>
      <c r="DK8" s="110" t="s">
        <v>151</v>
      </c>
      <c r="DL8" s="110" t="s">
        <v>151</v>
      </c>
      <c r="DM8" s="110" t="s">
        <v>151</v>
      </c>
      <c r="DN8" s="110" t="s">
        <v>151</v>
      </c>
      <c r="DO8" s="110" t="s">
        <v>151</v>
      </c>
      <c r="DP8" s="110" t="s">
        <v>151</v>
      </c>
      <c r="DQ8" s="110" t="s">
        <v>151</v>
      </c>
      <c r="DR8" s="110" t="s">
        <v>151</v>
      </c>
      <c r="DS8" s="110" t="s">
        <v>151</v>
      </c>
      <c r="DT8" s="110" t="s">
        <v>151</v>
      </c>
      <c r="DU8" s="110" t="s">
        <v>151</v>
      </c>
      <c r="DV8" s="110" t="s">
        <v>151</v>
      </c>
      <c r="DW8" s="110" t="s">
        <v>151</v>
      </c>
      <c r="DX8" s="110" t="s">
        <v>151</v>
      </c>
      <c r="DY8" s="109" t="s">
        <v>151</v>
      </c>
      <c r="DZ8" s="109" t="s">
        <v>151</v>
      </c>
      <c r="EA8" s="109" t="s">
        <v>151</v>
      </c>
      <c r="EB8" s="109" t="s">
        <v>151</v>
      </c>
      <c r="EC8" s="110" t="s">
        <v>151</v>
      </c>
      <c r="ED8" s="110" t="s">
        <v>151</v>
      </c>
      <c r="EE8" s="110" t="s">
        <v>151</v>
      </c>
    </row>
    <row r="9" spans="1:135" s="42" customFormat="1" ht="70" customHeight="1">
      <c r="A9" s="137"/>
      <c r="B9" s="137"/>
      <c r="C9" s="138"/>
      <c r="D9" s="138"/>
      <c r="E9" s="138"/>
      <c r="F9" s="138"/>
      <c r="G9" s="113"/>
      <c r="H9" s="113"/>
      <c r="I9" s="113"/>
      <c r="J9" s="113"/>
      <c r="K9" s="113"/>
      <c r="L9" s="113"/>
      <c r="M9" s="115"/>
      <c r="N9" s="139"/>
      <c r="O9" s="117"/>
      <c r="P9" s="117"/>
      <c r="Q9" s="117"/>
      <c r="R9" s="118"/>
      <c r="S9" s="117"/>
      <c r="T9" s="119"/>
      <c r="U9" s="140"/>
      <c r="V9" s="140"/>
      <c r="W9" s="140"/>
      <c r="X9" s="141" t="str">
        <f>IF(ISERROR((-1)*(100-((U9*100)/T9))),"",((-1)*(100-((U9*100)/T9))))</f>
        <v/>
      </c>
      <c r="Y9" s="140"/>
      <c r="Z9" s="142"/>
      <c r="AA9" s="142"/>
      <c r="AB9" s="142"/>
      <c r="AC9" s="143"/>
      <c r="AD9" s="117"/>
      <c r="AE9" s="119"/>
      <c r="AF9" s="117"/>
      <c r="AG9" s="117"/>
      <c r="AH9" s="117"/>
      <c r="AI9" s="117"/>
      <c r="AJ9" s="117"/>
      <c r="AK9" s="118"/>
      <c r="AL9" s="118"/>
      <c r="AM9" s="118"/>
      <c r="AN9" s="118"/>
      <c r="AO9" s="118"/>
      <c r="AP9" s="124"/>
      <c r="AQ9" s="117"/>
      <c r="AR9" s="117"/>
      <c r="AS9" s="117"/>
      <c r="AT9" s="117"/>
      <c r="AU9" s="117"/>
      <c r="AV9" s="118"/>
      <c r="AW9" s="118"/>
      <c r="AX9" s="118"/>
      <c r="AY9" s="117"/>
      <c r="AZ9" s="117"/>
      <c r="BA9" s="124"/>
      <c r="BB9" s="144"/>
      <c r="BC9" s="144"/>
      <c r="BD9" s="144"/>
      <c r="BE9" s="144"/>
      <c r="BF9" s="145"/>
      <c r="BG9" s="146"/>
      <c r="BH9" s="146"/>
      <c r="BI9" s="146"/>
      <c r="BJ9" s="144"/>
      <c r="BK9" s="144"/>
      <c r="BL9" s="119"/>
      <c r="BM9" s="147"/>
      <c r="BN9" s="147"/>
      <c r="BO9" s="147"/>
      <c r="BP9" s="148"/>
      <c r="BQ9" s="149"/>
      <c r="BR9" s="150"/>
      <c r="BS9" s="150"/>
      <c r="BT9" s="150"/>
      <c r="BU9" s="117"/>
      <c r="BV9" s="138"/>
      <c r="BW9" s="108"/>
      <c r="BX9" s="109">
        <v>32701</v>
      </c>
      <c r="BY9" s="109" t="s">
        <v>190</v>
      </c>
      <c r="BZ9" s="135">
        <v>1659.96</v>
      </c>
      <c r="CA9" s="136"/>
      <c r="CB9" s="109" t="s">
        <v>193</v>
      </c>
      <c r="CC9" s="109" t="s">
        <v>151</v>
      </c>
      <c r="CD9" s="109" t="s">
        <v>151</v>
      </c>
      <c r="CE9" s="109" t="s">
        <v>151</v>
      </c>
      <c r="CF9" s="84">
        <v>1659.96</v>
      </c>
      <c r="CG9" s="84" t="s">
        <v>151</v>
      </c>
      <c r="CH9" s="109" t="s">
        <v>151</v>
      </c>
      <c r="CI9" s="109" t="s">
        <v>151</v>
      </c>
      <c r="CJ9" s="109" t="s">
        <v>151</v>
      </c>
      <c r="CK9" s="109" t="s">
        <v>151</v>
      </c>
      <c r="CL9" s="109" t="s">
        <v>151</v>
      </c>
      <c r="CM9" s="109" t="s">
        <v>151</v>
      </c>
      <c r="CN9" s="109" t="s">
        <v>151</v>
      </c>
      <c r="CO9" s="110">
        <v>0</v>
      </c>
      <c r="CP9" s="110" t="s">
        <v>151</v>
      </c>
      <c r="CQ9" s="110" t="s">
        <v>151</v>
      </c>
      <c r="CR9" s="110">
        <v>0</v>
      </c>
      <c r="CS9" s="110" t="s">
        <v>151</v>
      </c>
      <c r="CT9" s="110" t="s">
        <v>151</v>
      </c>
      <c r="CU9" s="110">
        <v>0</v>
      </c>
      <c r="CV9" s="110" t="s">
        <v>151</v>
      </c>
      <c r="CW9" s="110" t="s">
        <v>151</v>
      </c>
      <c r="CX9" s="110" t="s">
        <v>151</v>
      </c>
      <c r="CY9" s="110" t="s">
        <v>151</v>
      </c>
      <c r="CZ9" s="110" t="s">
        <v>151</v>
      </c>
      <c r="DA9" s="110" t="s">
        <v>151</v>
      </c>
      <c r="DB9" s="110" t="s">
        <v>151</v>
      </c>
      <c r="DC9" s="110" t="s">
        <v>151</v>
      </c>
      <c r="DD9" s="110" t="s">
        <v>151</v>
      </c>
      <c r="DE9" s="110" t="s">
        <v>151</v>
      </c>
      <c r="DF9" s="110" t="s">
        <v>151</v>
      </c>
      <c r="DG9" s="110" t="s">
        <v>151</v>
      </c>
      <c r="DH9" s="110" t="s">
        <v>151</v>
      </c>
      <c r="DI9" s="110" t="s">
        <v>151</v>
      </c>
      <c r="DJ9" s="110" t="s">
        <v>151</v>
      </c>
      <c r="DK9" s="110" t="s">
        <v>151</v>
      </c>
      <c r="DL9" s="110" t="s">
        <v>151</v>
      </c>
      <c r="DM9" s="110" t="s">
        <v>151</v>
      </c>
      <c r="DN9" s="110" t="s">
        <v>151</v>
      </c>
      <c r="DO9" s="110" t="s">
        <v>151</v>
      </c>
      <c r="DP9" s="110" t="s">
        <v>151</v>
      </c>
      <c r="DQ9" s="110" t="s">
        <v>151</v>
      </c>
      <c r="DR9" s="110" t="s">
        <v>151</v>
      </c>
      <c r="DS9" s="110" t="s">
        <v>151</v>
      </c>
      <c r="DT9" s="110" t="s">
        <v>151</v>
      </c>
      <c r="DU9" s="110" t="s">
        <v>151</v>
      </c>
      <c r="DV9" s="110" t="s">
        <v>151</v>
      </c>
      <c r="DW9" s="110" t="s">
        <v>151</v>
      </c>
      <c r="DX9" s="110" t="s">
        <v>151</v>
      </c>
      <c r="DY9" s="109" t="s">
        <v>151</v>
      </c>
      <c r="DZ9" s="109" t="s">
        <v>151</v>
      </c>
      <c r="EA9" s="109" t="s">
        <v>151</v>
      </c>
      <c r="EB9" s="109" t="s">
        <v>151</v>
      </c>
      <c r="EC9" s="110" t="s">
        <v>151</v>
      </c>
      <c r="ED9" s="110" t="s">
        <v>151</v>
      </c>
      <c r="EE9" s="110" t="s">
        <v>151</v>
      </c>
    </row>
    <row r="10" spans="1:135" s="42" customFormat="1" ht="70" customHeight="1">
      <c r="A10" s="151" t="s">
        <v>168</v>
      </c>
      <c r="B10" s="111" t="s">
        <v>194</v>
      </c>
      <c r="C10" s="112" t="s">
        <v>195</v>
      </c>
      <c r="D10" s="112" t="s">
        <v>196</v>
      </c>
      <c r="E10" s="152" t="s">
        <v>197</v>
      </c>
      <c r="F10" s="112" t="s">
        <v>198</v>
      </c>
      <c r="G10" s="153" t="s">
        <v>125</v>
      </c>
      <c r="H10" s="30" t="s">
        <v>89</v>
      </c>
      <c r="I10" s="30" t="s">
        <v>199</v>
      </c>
      <c r="J10" s="30" t="s">
        <v>126</v>
      </c>
      <c r="K10" s="30" t="s">
        <v>200</v>
      </c>
      <c r="L10" s="30" t="s">
        <v>201</v>
      </c>
      <c r="M10" s="154" t="s">
        <v>94</v>
      </c>
      <c r="N10" s="155">
        <v>100</v>
      </c>
      <c r="O10" s="111"/>
      <c r="P10" s="111">
        <f t="shared" si="0"/>
        <v>-100</v>
      </c>
      <c r="Q10" s="111" t="str">
        <f>IF(ISERROR(IF(M$7="Ascendente",(IF(AND(P10&gt;=(-5),P10&lt;=15),"Aceptable",(IF(AND(P10&gt;=(-10),P10&lt;(-5)),"Riesgo","Crítico")))),(IF(AND(P10&gt;=(-15),P10&lt;=5),"Aceptable",(IF(AND(P10&gt;5,P10&lt;=15),"Riesgo","Crítico")))))),"",(IF(M10="Ascendente",(IF(AND(P10&gt;=(-5),P10&lt;=15),"Aceptable",(IF(AND(P10&gt;=(-10),P10&lt;(-5)),"Riesgo","Crítico")))),(IF(AND(P10&gt;=(-15),P10&lt;=5),"Aceptable",(IF(AND(P10&gt;5,P10&lt;=15),"Riesgo","Crítico")))))))</f>
        <v>Crítico</v>
      </c>
      <c r="R10" s="118" t="s">
        <v>175</v>
      </c>
      <c r="S10" s="112" t="s">
        <v>96</v>
      </c>
      <c r="T10" s="156">
        <v>0.33300000000000002</v>
      </c>
      <c r="U10" s="157">
        <f>(V10/W10)</f>
        <v>0.33333333333333331</v>
      </c>
      <c r="V10" s="158">
        <v>2</v>
      </c>
      <c r="W10" s="158">
        <v>6</v>
      </c>
      <c r="X10" s="158">
        <f>IF(ISERROR((-1)*(100-((U10*100)/T10))),"",((-1)*(100-((U10*100)/T10))))</f>
        <v>0.10010010010007875</v>
      </c>
      <c r="Y10" s="158" t="str">
        <f>IF(ISERROR(IF(R$7="Ascendente",(IF(AND(X10&gt;=(-5),X10&lt;=15),"Aceptable",(IF(AND(X10&gt;=(-10),X10&lt;(-5)),"Riesgo","Crítico")))),(IF(AND(X10&gt;=(-15),X10&lt;=5),"Aceptable",(IF(AND(X10&gt;5,X10&lt;=15),"Riesgo","Crítico")))))),"",(IF(R10="Ascendente",(IF(AND(X10&gt;=(-5),X10&lt;=15),"Aceptable",(IF(AND(X10&gt;=(-10),X10&lt;(-5)),"Riesgo","Crítico")))),(IF(AND(X10&gt;=(-15),X10&lt;=5),"Aceptable",(IF(AND(X10&gt;5,X10&lt;=15),"Riesgo","Crítico")))))))</f>
        <v>Aceptable</v>
      </c>
      <c r="Z10" s="159" t="s">
        <v>202</v>
      </c>
      <c r="AA10" s="159" t="s">
        <v>203</v>
      </c>
      <c r="AB10" s="159" t="s">
        <v>204</v>
      </c>
      <c r="AC10" s="160" t="s">
        <v>134</v>
      </c>
      <c r="AD10" s="161"/>
      <c r="AE10" s="162"/>
      <c r="AF10" s="111"/>
      <c r="AG10" s="111"/>
      <c r="AH10" s="111"/>
      <c r="AI10" s="111" t="str">
        <f t="shared" si="2"/>
        <v/>
      </c>
      <c r="AJ10" s="111" t="str">
        <f>IF(ISERROR(IF(AD$7="Ascendente",(IF(AND(AI10&gt;=(-5),AI10&lt;=15),"Aceptable",(IF(AND(AI10&gt;=(-10),AI10&lt;(-5)),"Riesgo","Crítico")))),(IF(AND(AI10&gt;=(-15),AI10&lt;=5),"Aceptable",(IF(AND(AI10&gt;5,AI10&lt;=15),"Riesgo","Crítico")))))),"",(IF(AD10="Ascendente",(IF(AND(AI10&gt;=(-5),AI10&lt;=15),"Aceptable",(IF(AND(AI10&gt;=(-10),AI10&lt;(-5)),"Riesgo","Crítico")))),(IF(AND(AI10&gt;=(-15),AI10&lt;=5),"Aceptable",(IF(AND(AI10&gt;5,AI10&lt;=15),"Riesgo","Crítico")))))))</f>
        <v>Crítico</v>
      </c>
      <c r="AK10" s="112"/>
      <c r="AL10" s="112"/>
      <c r="AM10" s="112"/>
      <c r="AN10" s="112"/>
      <c r="AO10" s="112"/>
      <c r="AP10" s="163">
        <v>0.66600000000000004</v>
      </c>
      <c r="AQ10" s="111">
        <v>0.66600000000000004</v>
      </c>
      <c r="AR10" s="111">
        <v>4</v>
      </c>
      <c r="AS10" s="111">
        <v>6</v>
      </c>
      <c r="AT10" s="111">
        <f t="shared" si="3"/>
        <v>1.4210854715202004E-14</v>
      </c>
      <c r="AU10" s="111" t="str">
        <f>IF(ISERROR(IF(Z$7="Ascendente",(IF(AND(AT10&gt;=(-5),AT10&lt;=15),"Aceptable",(IF(AND(AT10&gt;=(-10),AT10&lt;(-5)),"Riesgo","Crítico")))),(IF(AND(AT10&gt;=(-15),AT10&lt;=5),"Aceptable",(IF(AND(AT10&gt;5,AT10&lt;=15),"Riesgo","Crítico")))))),"",(IF(Z10="Ascendente",(IF(AND(AT10&gt;=(-5),AT10&lt;=15),"Aceptable",(IF(AND(AT10&gt;=(-10),AT10&lt;(-5)),"Riesgo","Crítico")))),(IF(AND(AT10&gt;=(-15),AT10&lt;=5),"Aceptable",(IF(AND(AT10&gt;5,AT10&lt;=15),"Riesgo","Crítico")))))))</f>
        <v>Aceptable</v>
      </c>
      <c r="AV10" s="152" t="s">
        <v>205</v>
      </c>
      <c r="AW10" s="152" t="s">
        <v>206</v>
      </c>
      <c r="AX10" s="112" t="s">
        <v>207</v>
      </c>
      <c r="AY10" s="112"/>
      <c r="AZ10" s="112"/>
      <c r="BA10" s="163">
        <v>0.83199999999999996</v>
      </c>
      <c r="BB10" s="164">
        <v>0.83</v>
      </c>
      <c r="BC10" s="126">
        <v>5</v>
      </c>
      <c r="BD10" s="126">
        <v>6</v>
      </c>
      <c r="BE10" s="165" t="s">
        <v>208</v>
      </c>
      <c r="BF10" s="122" t="s">
        <v>115</v>
      </c>
      <c r="BG10" s="152" t="s">
        <v>209</v>
      </c>
      <c r="BH10" s="166" t="s">
        <v>210</v>
      </c>
      <c r="BI10" s="166" t="s">
        <v>211</v>
      </c>
      <c r="BJ10" s="167" t="s">
        <v>113</v>
      </c>
      <c r="BK10" s="167" t="s">
        <v>113</v>
      </c>
      <c r="BL10" s="163">
        <v>1</v>
      </c>
      <c r="BM10" s="168">
        <v>1</v>
      </c>
      <c r="BN10" s="169">
        <v>6</v>
      </c>
      <c r="BO10" s="169">
        <v>6</v>
      </c>
      <c r="BP10" s="170">
        <v>0</v>
      </c>
      <c r="BQ10" s="132" t="s">
        <v>115</v>
      </c>
      <c r="BR10" s="136" t="s">
        <v>212</v>
      </c>
      <c r="BS10" s="136" t="s">
        <v>213</v>
      </c>
      <c r="BT10" s="136" t="s">
        <v>211</v>
      </c>
      <c r="BU10" s="112"/>
      <c r="BV10" s="112"/>
      <c r="BW10" s="134" t="s">
        <v>214</v>
      </c>
      <c r="BX10" s="171">
        <v>32701</v>
      </c>
      <c r="BY10" s="172" t="s">
        <v>215</v>
      </c>
      <c r="BZ10" s="173">
        <v>10370.4</v>
      </c>
      <c r="CA10" s="136"/>
      <c r="CB10" s="109" t="s">
        <v>216</v>
      </c>
      <c r="CC10" s="109" t="s">
        <v>151</v>
      </c>
      <c r="CD10" s="109" t="s">
        <v>151</v>
      </c>
      <c r="CE10" s="109" t="s">
        <v>151</v>
      </c>
      <c r="CF10" s="84" t="s">
        <v>151</v>
      </c>
      <c r="CG10" s="84">
        <v>10370.4</v>
      </c>
      <c r="CH10" s="109" t="s">
        <v>151</v>
      </c>
      <c r="CI10" s="109" t="s">
        <v>151</v>
      </c>
      <c r="CJ10" s="109" t="s">
        <v>151</v>
      </c>
      <c r="CK10" s="109" t="s">
        <v>151</v>
      </c>
      <c r="CL10" s="109" t="s">
        <v>151</v>
      </c>
      <c r="CM10" s="109" t="s">
        <v>151</v>
      </c>
      <c r="CN10" s="109" t="s">
        <v>151</v>
      </c>
      <c r="CO10" s="110">
        <v>0</v>
      </c>
      <c r="CP10" s="110" t="s">
        <v>151</v>
      </c>
      <c r="CQ10" s="110" t="s">
        <v>151</v>
      </c>
      <c r="CR10" s="110">
        <v>0</v>
      </c>
      <c r="CS10" s="110" t="s">
        <v>151</v>
      </c>
      <c r="CT10" s="110" t="s">
        <v>151</v>
      </c>
      <c r="CU10" s="110">
        <v>0</v>
      </c>
      <c r="CV10" s="110" t="s">
        <v>151</v>
      </c>
      <c r="CW10" s="110" t="s">
        <v>151</v>
      </c>
      <c r="CX10" s="110" t="s">
        <v>151</v>
      </c>
      <c r="CY10" s="110" t="s">
        <v>151</v>
      </c>
      <c r="CZ10" s="110" t="s">
        <v>151</v>
      </c>
      <c r="DA10" s="110" t="s">
        <v>151</v>
      </c>
      <c r="DB10" s="110" t="s">
        <v>151</v>
      </c>
      <c r="DC10" s="110" t="s">
        <v>151</v>
      </c>
      <c r="DD10" s="110" t="s">
        <v>151</v>
      </c>
      <c r="DE10" s="110" t="s">
        <v>151</v>
      </c>
      <c r="DF10" s="110" t="s">
        <v>151</v>
      </c>
      <c r="DG10" s="110" t="s">
        <v>151</v>
      </c>
      <c r="DH10" s="110" t="s">
        <v>151</v>
      </c>
      <c r="DI10" s="110" t="s">
        <v>151</v>
      </c>
      <c r="DJ10" s="110" t="s">
        <v>151</v>
      </c>
      <c r="DK10" s="110" t="s">
        <v>151</v>
      </c>
      <c r="DL10" s="110" t="s">
        <v>151</v>
      </c>
      <c r="DM10" s="110" t="s">
        <v>151</v>
      </c>
      <c r="DN10" s="110" t="s">
        <v>151</v>
      </c>
      <c r="DO10" s="110" t="s">
        <v>151</v>
      </c>
      <c r="DP10" s="110" t="s">
        <v>151</v>
      </c>
      <c r="DQ10" s="110" t="s">
        <v>151</v>
      </c>
      <c r="DR10" s="110" t="s">
        <v>151</v>
      </c>
      <c r="DS10" s="110" t="s">
        <v>151</v>
      </c>
      <c r="DT10" s="110" t="s">
        <v>151</v>
      </c>
      <c r="DU10" s="110" t="s">
        <v>151</v>
      </c>
      <c r="DV10" s="110" t="s">
        <v>151</v>
      </c>
      <c r="DW10" s="110" t="s">
        <v>151</v>
      </c>
      <c r="DX10" s="110" t="s">
        <v>151</v>
      </c>
      <c r="DY10" s="109" t="s">
        <v>151</v>
      </c>
      <c r="DZ10" s="109" t="s">
        <v>151</v>
      </c>
      <c r="EA10" s="109" t="s">
        <v>151</v>
      </c>
      <c r="EB10" s="110" t="s">
        <v>151</v>
      </c>
      <c r="EC10" s="110" t="s">
        <v>151</v>
      </c>
      <c r="ED10" s="110" t="s">
        <v>151</v>
      </c>
      <c r="EE10" s="110" t="s">
        <v>151</v>
      </c>
    </row>
    <row r="11" spans="1:135" s="42" customFormat="1" ht="70" customHeight="1">
      <c r="A11" s="174"/>
      <c r="B11" s="175"/>
      <c r="C11" s="176"/>
      <c r="D11" s="176"/>
      <c r="E11" s="176"/>
      <c r="F11" s="176"/>
      <c r="G11" s="177"/>
      <c r="H11" s="30"/>
      <c r="I11" s="30"/>
      <c r="J11" s="30"/>
      <c r="K11" s="30"/>
      <c r="L11" s="30"/>
      <c r="M11" s="178"/>
      <c r="N11" s="179"/>
      <c r="O11" s="175"/>
      <c r="P11" s="175"/>
      <c r="Q11" s="175"/>
      <c r="R11" s="118"/>
      <c r="S11" s="176"/>
      <c r="T11" s="180"/>
      <c r="U11" s="181"/>
      <c r="V11" s="182"/>
      <c r="W11" s="182"/>
      <c r="X11" s="182"/>
      <c r="Y11" s="182"/>
      <c r="Z11" s="183"/>
      <c r="AA11" s="183"/>
      <c r="AB11" s="183"/>
      <c r="AC11" s="184"/>
      <c r="AD11" s="185"/>
      <c r="AE11" s="186"/>
      <c r="AF11" s="175"/>
      <c r="AG11" s="175"/>
      <c r="AH11" s="175"/>
      <c r="AI11" s="175"/>
      <c r="AJ11" s="175"/>
      <c r="AK11" s="176"/>
      <c r="AL11" s="176"/>
      <c r="AM11" s="176"/>
      <c r="AN11" s="176"/>
      <c r="AO11" s="176"/>
      <c r="AP11" s="187"/>
      <c r="AQ11" s="175"/>
      <c r="AR11" s="175"/>
      <c r="AS11" s="175"/>
      <c r="AT11" s="175"/>
      <c r="AU11" s="175"/>
      <c r="AV11" s="176"/>
      <c r="AW11" s="176"/>
      <c r="AX11" s="176"/>
      <c r="AY11" s="176"/>
      <c r="AZ11" s="176"/>
      <c r="BA11" s="187"/>
      <c r="BB11" s="188"/>
      <c r="BC11" s="189"/>
      <c r="BD11" s="189"/>
      <c r="BE11" s="189"/>
      <c r="BF11" s="190"/>
      <c r="BG11" s="191"/>
      <c r="BH11" s="191"/>
      <c r="BI11" s="191"/>
      <c r="BJ11" s="189"/>
      <c r="BK11" s="189"/>
      <c r="BL11" s="187"/>
      <c r="BM11" s="192"/>
      <c r="BN11" s="192"/>
      <c r="BO11" s="192"/>
      <c r="BP11" s="193"/>
      <c r="BQ11" s="194"/>
      <c r="BR11" s="195"/>
      <c r="BS11" s="195"/>
      <c r="BT11" s="195"/>
      <c r="BU11" s="176"/>
      <c r="BV11" s="176"/>
      <c r="BW11" s="108"/>
      <c r="BX11" s="171">
        <v>32701</v>
      </c>
      <c r="BY11" s="172" t="s">
        <v>215</v>
      </c>
      <c r="BZ11" s="173">
        <v>6805</v>
      </c>
      <c r="CA11" s="136"/>
      <c r="CB11" s="109" t="s">
        <v>217</v>
      </c>
      <c r="CC11" s="109" t="s">
        <v>151</v>
      </c>
      <c r="CD11" s="109" t="s">
        <v>151</v>
      </c>
      <c r="CE11" s="109" t="s">
        <v>151</v>
      </c>
      <c r="CF11" s="84" t="s">
        <v>151</v>
      </c>
      <c r="CG11" s="84">
        <v>6805</v>
      </c>
      <c r="CH11" s="109" t="s">
        <v>151</v>
      </c>
      <c r="CI11" s="109" t="s">
        <v>151</v>
      </c>
      <c r="CJ11" s="109" t="s">
        <v>151</v>
      </c>
      <c r="CK11" s="109" t="s">
        <v>151</v>
      </c>
      <c r="CL11" s="109" t="s">
        <v>151</v>
      </c>
      <c r="CM11" s="109" t="s">
        <v>151</v>
      </c>
      <c r="CN11" s="109" t="s">
        <v>151</v>
      </c>
      <c r="CO11" s="110">
        <v>0</v>
      </c>
      <c r="CP11" s="110" t="s">
        <v>151</v>
      </c>
      <c r="CQ11" s="110" t="s">
        <v>151</v>
      </c>
      <c r="CR11" s="110">
        <v>0</v>
      </c>
      <c r="CS11" s="110" t="s">
        <v>151</v>
      </c>
      <c r="CT11" s="110" t="s">
        <v>151</v>
      </c>
      <c r="CU11" s="110">
        <v>0</v>
      </c>
      <c r="CV11" s="110" t="s">
        <v>151</v>
      </c>
      <c r="CW11" s="110" t="s">
        <v>151</v>
      </c>
      <c r="CX11" s="110" t="s">
        <v>151</v>
      </c>
      <c r="CY11" s="110" t="s">
        <v>151</v>
      </c>
      <c r="CZ11" s="110" t="s">
        <v>151</v>
      </c>
      <c r="DA11" s="110" t="s">
        <v>151</v>
      </c>
      <c r="DB11" s="110" t="s">
        <v>151</v>
      </c>
      <c r="DC11" s="110" t="s">
        <v>151</v>
      </c>
      <c r="DD11" s="110" t="s">
        <v>151</v>
      </c>
      <c r="DE11" s="110" t="s">
        <v>151</v>
      </c>
      <c r="DF11" s="110" t="s">
        <v>151</v>
      </c>
      <c r="DG11" s="110" t="s">
        <v>151</v>
      </c>
      <c r="DH11" s="110" t="s">
        <v>151</v>
      </c>
      <c r="DI11" s="110" t="s">
        <v>151</v>
      </c>
      <c r="DJ11" s="110" t="s">
        <v>151</v>
      </c>
      <c r="DK11" s="110" t="s">
        <v>151</v>
      </c>
      <c r="DL11" s="110" t="s">
        <v>151</v>
      </c>
      <c r="DM11" s="110" t="s">
        <v>151</v>
      </c>
      <c r="DN11" s="110" t="s">
        <v>151</v>
      </c>
      <c r="DO11" s="110" t="s">
        <v>151</v>
      </c>
      <c r="DP11" s="110" t="s">
        <v>151</v>
      </c>
      <c r="DQ11" s="110" t="s">
        <v>151</v>
      </c>
      <c r="DR11" s="110" t="s">
        <v>151</v>
      </c>
      <c r="DS11" s="110" t="s">
        <v>151</v>
      </c>
      <c r="DT11" s="110" t="s">
        <v>151</v>
      </c>
      <c r="DU11" s="110" t="s">
        <v>151</v>
      </c>
      <c r="DV11" s="110" t="s">
        <v>151</v>
      </c>
      <c r="DW11" s="110" t="s">
        <v>151</v>
      </c>
      <c r="DX11" s="110" t="s">
        <v>151</v>
      </c>
      <c r="DY11" s="109" t="s">
        <v>151</v>
      </c>
      <c r="DZ11" s="109" t="s">
        <v>151</v>
      </c>
      <c r="EA11" s="109" t="s">
        <v>151</v>
      </c>
      <c r="EB11" s="110" t="s">
        <v>151</v>
      </c>
      <c r="EC11" s="110" t="s">
        <v>151</v>
      </c>
      <c r="ED11" s="110" t="s">
        <v>151</v>
      </c>
      <c r="EE11" s="110" t="s">
        <v>151</v>
      </c>
    </row>
    <row r="12" spans="1:135" s="42" customFormat="1" ht="70" customHeight="1">
      <c r="A12" s="122" t="s">
        <v>168</v>
      </c>
      <c r="B12" s="122" t="s">
        <v>83</v>
      </c>
      <c r="C12" s="152" t="s">
        <v>218</v>
      </c>
      <c r="D12" s="152" t="s">
        <v>219</v>
      </c>
      <c r="E12" s="152" t="s">
        <v>220</v>
      </c>
      <c r="F12" s="152" t="s">
        <v>221</v>
      </c>
      <c r="G12" s="113" t="s">
        <v>125</v>
      </c>
      <c r="H12" s="113" t="s">
        <v>89</v>
      </c>
      <c r="I12" s="113" t="s">
        <v>90</v>
      </c>
      <c r="J12" s="113" t="s">
        <v>126</v>
      </c>
      <c r="K12" s="113" t="s">
        <v>222</v>
      </c>
      <c r="L12" s="113" t="s">
        <v>223</v>
      </c>
      <c r="M12" s="196" t="s">
        <v>94</v>
      </c>
      <c r="N12" s="116">
        <v>1</v>
      </c>
      <c r="O12" s="197"/>
      <c r="P12" s="121">
        <f t="shared" si="0"/>
        <v>-100</v>
      </c>
      <c r="Q12" s="121" t="str">
        <f>IF(ISERROR(IF(M$7="Ascendente",(IF(AND(P12&gt;=(-5),P12&lt;=15),"Aceptable",(IF(AND(P12&gt;=(-10),P12&lt;(-5)),"Riesgo","Crítico")))),(IF(AND(P12&gt;=(-15),P12&lt;=5),"Aceptable",(IF(AND(P12&gt;5,P12&lt;=15),"Riesgo","Crítico")))))),"",(IF(M12="Ascendente",(IF(AND(P12&gt;=(-5),P12&lt;=15),"Aceptable",(IF(AND(P12&gt;=(-10),P12&lt;(-5)),"Riesgo","Crítico")))),(IF(AND(P12&gt;=(-15),P12&lt;=5),"Aceptable",(IF(AND(P12&gt;5,P12&lt;=15),"Riesgo","Crítico")))))))</f>
        <v>Crítico</v>
      </c>
      <c r="R12" s="121" t="s">
        <v>159</v>
      </c>
      <c r="S12" s="121"/>
      <c r="T12" s="198">
        <v>0.15</v>
      </c>
      <c r="U12" s="157">
        <f>(V12/W12)</f>
        <v>0.16923076923076924</v>
      </c>
      <c r="V12" s="199">
        <v>11</v>
      </c>
      <c r="W12" s="199">
        <v>65</v>
      </c>
      <c r="X12" s="199">
        <f>IF(ISERROR((-1)*(100-((U12*100)/T12))),"",((-1)*(100-((U12*100)/T12))))</f>
        <v>12.820512820512832</v>
      </c>
      <c r="Y12" s="121" t="str">
        <f>IF(ISERROR(IF(R$7="Ascendente",(IF(AND(X12&gt;=(-5),X12&lt;=15),"Aceptable",(IF(AND(X12&gt;=(-10),X12&lt;(-5)),"Riesgo","Crítico")))),(IF(AND(X12&gt;=(-15),X12&lt;=5),"Aceptable",(IF(AND(X12&gt;5,X12&lt;=15),"Riesgo","Crítico")))))),"",(IF(R12="Ascendente",(IF(AND(X12&gt;=(-5),X12&lt;=15),"Aceptable",(IF(AND(X12&gt;=(-10),X12&lt;(-5)),"Riesgo","Crítico")))),(IF(AND(X12&gt;=(-15),X12&lt;=5),"Aceptable",(IF(AND(X12&gt;5,X12&lt;=15),"Riesgo","Crítico")))))))</f>
        <v>Riesgo</v>
      </c>
      <c r="Z12" s="200" t="s">
        <v>224</v>
      </c>
      <c r="AA12" s="200" t="s">
        <v>225</v>
      </c>
      <c r="AB12" s="200" t="s">
        <v>226</v>
      </c>
      <c r="AC12" s="201" t="s">
        <v>134</v>
      </c>
      <c r="AD12" s="121"/>
      <c r="AE12" s="202"/>
      <c r="AF12" s="121"/>
      <c r="AG12" s="121"/>
      <c r="AH12" s="121"/>
      <c r="AI12" s="121" t="str">
        <f t="shared" si="2"/>
        <v/>
      </c>
      <c r="AJ12" s="121" t="str">
        <f>IF(ISERROR(IF(AD$7="Ascendente",(IF(AND(AI12&gt;=(-5),AI12&lt;=15),"Aceptable",(IF(AND(AI12&gt;=(-10),AI12&lt;(-5)),"Riesgo","Crítico")))),(IF(AND(AI12&gt;=(-15),AI12&lt;=5),"Aceptable",(IF(AND(AI12&gt;5,AI12&lt;=15),"Riesgo","Crítico")))))),"",(IF(AD12="Ascendente",(IF(AND(AI12&gt;=(-5),AI12&lt;=15),"Aceptable",(IF(AND(AI12&gt;=(-10),AI12&lt;(-5)),"Riesgo","Crítico")))),(IF(AND(AI12&gt;=(-15),AI12&lt;=5),"Aceptable",(IF(AND(AI12&gt;5,AI12&lt;=15),"Riesgo","Crítico")))))))</f>
        <v>Crítico</v>
      </c>
      <c r="AK12" s="125"/>
      <c r="AL12" s="125"/>
      <c r="AM12" s="125"/>
      <c r="AN12" s="125"/>
      <c r="AO12" s="125"/>
      <c r="AP12" s="198">
        <v>0.38</v>
      </c>
      <c r="AQ12" s="120">
        <v>0.4</v>
      </c>
      <c r="AR12" s="121">
        <v>26</v>
      </c>
      <c r="AS12" s="121">
        <v>65</v>
      </c>
      <c r="AT12" s="121">
        <f t="shared" si="3"/>
        <v>5.2631578947368354</v>
      </c>
      <c r="AU12" s="121" t="str">
        <f>IF(ISERROR(IF(Z$7="Ascendente",(IF(AND(AT12&gt;=(-5),AT12&lt;=15),"Aceptable",(IF(AND(AT12&gt;=(-10),AT12&lt;(-5)),"Riesgo","Crítico")))),(IF(AND(AT12&gt;=(-15),AT12&lt;=5),"Aceptable",(IF(AND(AT12&gt;5,AT12&lt;=15),"Riesgo","Crítico")))))),"",(IF(Z12="Ascendente",(IF(AND(AT12&gt;=(-5),AT12&lt;=15),"Aceptable",(IF(AND(AT12&gt;=(-10),AT12&lt;(-5)),"Riesgo","Crítico")))),(IF(AND(AT12&gt;=(-15),AT12&lt;=6),"Aceptable",(IF(AND(AT12&gt;5,AT12&lt;=15),"Riesgo","Crítico")))))))</f>
        <v>Aceptable</v>
      </c>
      <c r="AV12" s="125" t="s">
        <v>227</v>
      </c>
      <c r="AW12" s="125" t="s">
        <v>228</v>
      </c>
      <c r="AX12" s="125" t="s">
        <v>229</v>
      </c>
      <c r="AY12" s="125"/>
      <c r="AZ12" s="125"/>
      <c r="BA12" s="198">
        <v>0.69</v>
      </c>
      <c r="BB12" s="203">
        <v>0.72</v>
      </c>
      <c r="BC12" s="204">
        <v>47</v>
      </c>
      <c r="BD12" s="204">
        <v>65</v>
      </c>
      <c r="BE12" s="205">
        <v>4347826087</v>
      </c>
      <c r="BF12" s="122" t="s">
        <v>115</v>
      </c>
      <c r="BG12" s="206" t="s">
        <v>230</v>
      </c>
      <c r="BH12" s="206" t="s">
        <v>228</v>
      </c>
      <c r="BI12" s="206" t="s">
        <v>229</v>
      </c>
      <c r="BJ12" s="207" t="s">
        <v>113</v>
      </c>
      <c r="BK12" s="207" t="s">
        <v>113</v>
      </c>
      <c r="BL12" s="198">
        <v>1</v>
      </c>
      <c r="BM12" s="168">
        <v>1</v>
      </c>
      <c r="BN12" s="169">
        <v>65</v>
      </c>
      <c r="BO12" s="169">
        <v>65</v>
      </c>
      <c r="BP12" s="170">
        <v>0</v>
      </c>
      <c r="BQ12" s="132" t="s">
        <v>115</v>
      </c>
      <c r="BR12" s="136" t="s">
        <v>231</v>
      </c>
      <c r="BS12" s="136" t="s">
        <v>228</v>
      </c>
      <c r="BT12" s="136" t="s">
        <v>229</v>
      </c>
      <c r="BU12" s="125"/>
      <c r="BV12" s="125"/>
      <c r="BW12" s="136" t="s">
        <v>232</v>
      </c>
      <c r="BX12" s="171">
        <v>32701</v>
      </c>
      <c r="BY12" s="172" t="s">
        <v>215</v>
      </c>
      <c r="BZ12" s="135">
        <v>1659.96</v>
      </c>
      <c r="CA12" s="136"/>
      <c r="CB12" s="109" t="s">
        <v>233</v>
      </c>
      <c r="CC12" s="109" t="s">
        <v>151</v>
      </c>
      <c r="CD12" s="109" t="s">
        <v>151</v>
      </c>
      <c r="CE12" s="109" t="s">
        <v>151</v>
      </c>
      <c r="CF12" s="84" t="s">
        <v>151</v>
      </c>
      <c r="CG12" s="84">
        <v>1659.96</v>
      </c>
      <c r="CH12" s="109" t="s">
        <v>151</v>
      </c>
      <c r="CI12" s="109" t="s">
        <v>151</v>
      </c>
      <c r="CJ12" s="109" t="s">
        <v>151</v>
      </c>
      <c r="CK12" s="109" t="s">
        <v>151</v>
      </c>
      <c r="CL12" s="109" t="s">
        <v>151</v>
      </c>
      <c r="CM12" s="109" t="s">
        <v>151</v>
      </c>
      <c r="CN12" s="109" t="s">
        <v>151</v>
      </c>
      <c r="CO12" s="110">
        <v>0</v>
      </c>
      <c r="CP12" s="110" t="s">
        <v>151</v>
      </c>
      <c r="CQ12" s="110" t="s">
        <v>151</v>
      </c>
      <c r="CR12" s="110">
        <v>0</v>
      </c>
      <c r="CS12" s="110" t="s">
        <v>151</v>
      </c>
      <c r="CT12" s="110" t="s">
        <v>151</v>
      </c>
      <c r="CU12" s="110">
        <v>0</v>
      </c>
      <c r="CV12" s="110" t="s">
        <v>151</v>
      </c>
      <c r="CW12" s="110" t="s">
        <v>151</v>
      </c>
      <c r="CX12" s="110" t="s">
        <v>151</v>
      </c>
      <c r="CY12" s="110" t="s">
        <v>151</v>
      </c>
      <c r="CZ12" s="110" t="s">
        <v>151</v>
      </c>
      <c r="DA12" s="110" t="s">
        <v>151</v>
      </c>
      <c r="DB12" s="110" t="s">
        <v>151</v>
      </c>
      <c r="DC12" s="110" t="s">
        <v>151</v>
      </c>
      <c r="DD12" s="110" t="s">
        <v>151</v>
      </c>
      <c r="DE12" s="110" t="s">
        <v>151</v>
      </c>
      <c r="DF12" s="110" t="s">
        <v>151</v>
      </c>
      <c r="DG12" s="110" t="s">
        <v>151</v>
      </c>
      <c r="DH12" s="110" t="s">
        <v>151</v>
      </c>
      <c r="DI12" s="110" t="s">
        <v>151</v>
      </c>
      <c r="DJ12" s="110" t="s">
        <v>151</v>
      </c>
      <c r="DK12" s="110" t="s">
        <v>151</v>
      </c>
      <c r="DL12" s="110" t="s">
        <v>151</v>
      </c>
      <c r="DM12" s="110" t="s">
        <v>151</v>
      </c>
      <c r="DN12" s="110" t="s">
        <v>151</v>
      </c>
      <c r="DO12" s="110" t="s">
        <v>151</v>
      </c>
      <c r="DP12" s="110" t="s">
        <v>151</v>
      </c>
      <c r="DQ12" s="110" t="s">
        <v>151</v>
      </c>
      <c r="DR12" s="110" t="s">
        <v>151</v>
      </c>
      <c r="DS12" s="110" t="s">
        <v>151</v>
      </c>
      <c r="DT12" s="110" t="s">
        <v>151</v>
      </c>
      <c r="DU12" s="110" t="s">
        <v>151</v>
      </c>
      <c r="DV12" s="110" t="s">
        <v>151</v>
      </c>
      <c r="DW12" s="110" t="s">
        <v>151</v>
      </c>
      <c r="DX12" s="110" t="s">
        <v>151</v>
      </c>
      <c r="DY12" s="109" t="s">
        <v>151</v>
      </c>
      <c r="DZ12" s="109" t="s">
        <v>151</v>
      </c>
      <c r="EA12" s="109" t="s">
        <v>151</v>
      </c>
      <c r="EB12" s="109" t="s">
        <v>151</v>
      </c>
      <c r="EC12" s="110" t="s">
        <v>151</v>
      </c>
      <c r="ED12" s="110" t="s">
        <v>151</v>
      </c>
      <c r="EE12" s="110" t="s">
        <v>151</v>
      </c>
    </row>
    <row r="13" spans="1:135" s="229" customFormat="1" ht="70" customHeight="1">
      <c r="A13" s="208"/>
      <c r="B13" s="208"/>
      <c r="C13" s="209"/>
      <c r="D13" s="209"/>
      <c r="E13" s="209"/>
      <c r="F13" s="209"/>
      <c r="G13" s="210"/>
      <c r="H13" s="210"/>
      <c r="I13" s="210"/>
      <c r="J13" s="210"/>
      <c r="K13" s="210"/>
      <c r="L13" s="210"/>
      <c r="M13" s="211"/>
      <c r="N13" s="212"/>
      <c r="O13" s="213"/>
      <c r="P13" s="140"/>
      <c r="Q13" s="140"/>
      <c r="R13" s="140"/>
      <c r="S13" s="140"/>
      <c r="T13" s="214"/>
      <c r="U13" s="181"/>
      <c r="V13" s="215"/>
      <c r="W13" s="215"/>
      <c r="X13" s="215" t="str">
        <f>IF(ISERROR((-1)*(100-((U13*100)/T13))),"",((-1)*(100-((U13*100)/T13))))</f>
        <v/>
      </c>
      <c r="Y13" s="140" t="str">
        <f>IF(ISERROR(IF(R$7="Ascendente",(IF(AND(X13&gt;=(-5),X13&lt;=15),"Aceptable",(IF(AND(X13&gt;=(-10),X13&lt;(-5)),"Riesgo","Crítico")))),(IF(AND(X13&gt;=(-15),X13&lt;=5),"Aceptable",(IF(AND(X13&gt;5,X13&lt;=15),"Riesgo","Crítico")))))),"",(IF(R13="Ascendente",(IF(AND(X13&gt;=(-5),X13&lt;=15),"Aceptable",(IF(AND(X13&gt;=(-10),X13&lt;(-5)),"Riesgo","Crítico")))),(IF(AND(X13&gt;=(-15),X13&lt;=5),"Aceptable",(IF(AND(X13&gt;5,X13&lt;=15),"Riesgo","Crítico")))))))</f>
        <v>Crítico</v>
      </c>
      <c r="Z13" s="216"/>
      <c r="AA13" s="216"/>
      <c r="AB13" s="216"/>
      <c r="AC13" s="217"/>
      <c r="AD13" s="140"/>
      <c r="AE13" s="218"/>
      <c r="AF13" s="140"/>
      <c r="AG13" s="140"/>
      <c r="AH13" s="140"/>
      <c r="AI13" s="140" t="str">
        <f t="shared" si="2"/>
        <v/>
      </c>
      <c r="AJ13" s="140" t="str">
        <f>IF(ISERROR(IF(AD$7="Ascendente",(IF(AND(AI13&gt;=(-5),AI13&lt;=15),"Aceptable",(IF(AND(AI13&gt;=(-10),AI13&lt;(-5)),"Riesgo","Crítico")))),(IF(AND(AI13&gt;=(-15),AI13&lt;=5),"Aceptable",(IF(AND(AI13&gt;5,AI13&lt;=15),"Riesgo","Crítico")))))),"",(IF(AD13="Ascendente",(IF(AND(AI13&gt;=(-5),AI13&lt;=15),"Aceptable",(IF(AND(AI13&gt;=(-10),AI13&lt;(-5)),"Riesgo","Crítico")))),(IF(AND(AI13&gt;=(-15),AI13&lt;=5),"Aceptable",(IF(AND(AI13&gt;5,AI13&lt;=15),"Riesgo","Crítico")))))))</f>
        <v>Crítico</v>
      </c>
      <c r="AK13" s="219"/>
      <c r="AL13" s="219"/>
      <c r="AM13" s="219"/>
      <c r="AN13" s="219"/>
      <c r="AO13" s="219"/>
      <c r="AP13" s="214"/>
      <c r="AQ13" s="140"/>
      <c r="AR13" s="140"/>
      <c r="AS13" s="140"/>
      <c r="AT13" s="140"/>
      <c r="AU13" s="140"/>
      <c r="AV13" s="219"/>
      <c r="AW13" s="219"/>
      <c r="AX13" s="219"/>
      <c r="AY13" s="219"/>
      <c r="AZ13" s="219"/>
      <c r="BA13" s="214"/>
      <c r="BB13" s="220"/>
      <c r="BC13" s="144"/>
      <c r="BD13" s="144"/>
      <c r="BE13" s="221"/>
      <c r="BF13" s="141"/>
      <c r="BG13" s="146"/>
      <c r="BH13" s="222"/>
      <c r="BI13" s="222"/>
      <c r="BJ13" s="141"/>
      <c r="BK13" s="141"/>
      <c r="BL13" s="214"/>
      <c r="BM13" s="147"/>
      <c r="BN13" s="147"/>
      <c r="BO13" s="147"/>
      <c r="BP13" s="148"/>
      <c r="BQ13" s="149"/>
      <c r="BR13" s="150"/>
      <c r="BS13" s="150"/>
      <c r="BT13" s="150"/>
      <c r="BU13" s="219"/>
      <c r="BV13" s="219"/>
      <c r="BW13" s="150"/>
      <c r="BX13" s="223">
        <v>32701</v>
      </c>
      <c r="BY13" s="224" t="s">
        <v>215</v>
      </c>
      <c r="BZ13" s="225">
        <v>7176</v>
      </c>
      <c r="CA13" s="136"/>
      <c r="CB13" s="79" t="s">
        <v>234</v>
      </c>
      <c r="CC13" s="226">
        <v>7176</v>
      </c>
      <c r="CD13" s="79" t="s">
        <v>151</v>
      </c>
      <c r="CE13" s="79" t="s">
        <v>151</v>
      </c>
      <c r="CF13" s="79" t="s">
        <v>151</v>
      </c>
      <c r="CG13" s="79" t="s">
        <v>151</v>
      </c>
      <c r="CH13" s="227" t="s">
        <v>151</v>
      </c>
      <c r="CI13" s="227" t="s">
        <v>151</v>
      </c>
      <c r="CJ13" s="227" t="s">
        <v>151</v>
      </c>
      <c r="CK13" s="227" t="s">
        <v>151</v>
      </c>
      <c r="CL13" s="227" t="s">
        <v>151</v>
      </c>
      <c r="CM13" s="227" t="s">
        <v>151</v>
      </c>
      <c r="CN13" s="227" t="s">
        <v>151</v>
      </c>
      <c r="CO13" s="228">
        <v>0</v>
      </c>
      <c r="CP13" s="228" t="s">
        <v>151</v>
      </c>
      <c r="CQ13" s="228" t="s">
        <v>151</v>
      </c>
      <c r="CR13" s="228">
        <v>0</v>
      </c>
      <c r="CS13" s="228" t="s">
        <v>151</v>
      </c>
      <c r="CT13" s="228" t="s">
        <v>151</v>
      </c>
      <c r="CU13" s="228">
        <v>0</v>
      </c>
      <c r="CV13" s="228" t="s">
        <v>151</v>
      </c>
      <c r="CW13" s="228" t="s">
        <v>151</v>
      </c>
      <c r="CX13" s="228" t="s">
        <v>151</v>
      </c>
      <c r="CY13" s="228" t="s">
        <v>151</v>
      </c>
      <c r="CZ13" s="228" t="s">
        <v>151</v>
      </c>
      <c r="DA13" s="228" t="s">
        <v>151</v>
      </c>
      <c r="DB13" s="228" t="s">
        <v>151</v>
      </c>
      <c r="DC13" s="228" t="s">
        <v>151</v>
      </c>
      <c r="DD13" s="228" t="s">
        <v>151</v>
      </c>
      <c r="DE13" s="228" t="s">
        <v>151</v>
      </c>
      <c r="DF13" s="228" t="s">
        <v>151</v>
      </c>
      <c r="DG13" s="228" t="s">
        <v>151</v>
      </c>
      <c r="DH13" s="228" t="s">
        <v>151</v>
      </c>
      <c r="DI13" s="228" t="s">
        <v>151</v>
      </c>
      <c r="DJ13" s="228" t="s">
        <v>151</v>
      </c>
      <c r="DK13" s="228" t="s">
        <v>151</v>
      </c>
      <c r="DL13" s="228" t="s">
        <v>151</v>
      </c>
      <c r="DM13" s="228" t="s">
        <v>151</v>
      </c>
      <c r="DN13" s="228" t="s">
        <v>151</v>
      </c>
      <c r="DO13" s="228" t="s">
        <v>151</v>
      </c>
      <c r="DP13" s="228" t="s">
        <v>151</v>
      </c>
      <c r="DQ13" s="228" t="s">
        <v>151</v>
      </c>
      <c r="DR13" s="228" t="s">
        <v>151</v>
      </c>
      <c r="DS13" s="228" t="s">
        <v>151</v>
      </c>
      <c r="DT13" s="228" t="s">
        <v>151</v>
      </c>
      <c r="DU13" s="228" t="s">
        <v>151</v>
      </c>
      <c r="DV13" s="228" t="s">
        <v>151</v>
      </c>
      <c r="DW13" s="228" t="s">
        <v>151</v>
      </c>
      <c r="DX13" s="228" t="s">
        <v>151</v>
      </c>
      <c r="DY13" s="227" t="s">
        <v>151</v>
      </c>
      <c r="DZ13" s="227" t="s">
        <v>151</v>
      </c>
      <c r="EA13" s="227" t="s">
        <v>151</v>
      </c>
      <c r="EB13" s="227" t="s">
        <v>151</v>
      </c>
      <c r="EC13" s="228" t="s">
        <v>151</v>
      </c>
      <c r="ED13" s="228" t="s">
        <v>151</v>
      </c>
      <c r="EE13" s="228" t="s">
        <v>151</v>
      </c>
    </row>
    <row r="14" spans="1:135" s="229" customFormat="1" ht="25.5" customHeight="1">
      <c r="A14" s="230"/>
      <c r="B14" s="230"/>
      <c r="C14" s="230"/>
      <c r="D14" s="231"/>
      <c r="E14" s="231"/>
      <c r="F14" s="231"/>
      <c r="G14" s="231"/>
      <c r="H14" s="231"/>
      <c r="I14" s="232"/>
      <c r="J14" s="232"/>
      <c r="K14" s="233"/>
      <c r="L14" s="233"/>
      <c r="BX14" s="234"/>
      <c r="BY14" s="235" t="s">
        <v>235</v>
      </c>
      <c r="BZ14" s="236">
        <f>SUM(BZ6:BZ13)</f>
        <v>329650.31000000006</v>
      </c>
      <c r="CA14" s="237"/>
    </row>
    <row r="15" spans="1:135">
      <c r="A15" s="238"/>
      <c r="B15" s="238"/>
      <c r="C15" s="238"/>
      <c r="D15" s="239"/>
      <c r="E15" s="239"/>
      <c r="F15" s="239"/>
      <c r="G15" s="239"/>
      <c r="H15" s="239"/>
    </row>
    <row r="16" spans="1:135">
      <c r="A16" s="238"/>
      <c r="B16" s="238"/>
      <c r="C16" s="238"/>
      <c r="D16" s="238"/>
      <c r="E16" s="239"/>
      <c r="F16" s="239"/>
      <c r="G16" s="239"/>
      <c r="H16" s="239"/>
    </row>
    <row r="17" spans="5:9">
      <c r="E17" s="239"/>
      <c r="F17" s="239"/>
      <c r="G17" s="239"/>
      <c r="H17" s="239"/>
      <c r="I17" s="239"/>
    </row>
  </sheetData>
  <sheetProtection formatColumns="0"/>
  <mergeCells count="248">
    <mergeCell ref="E17:I17"/>
    <mergeCell ref="BV12:BV13"/>
    <mergeCell ref="BW12:BW13"/>
    <mergeCell ref="D14:D15"/>
    <mergeCell ref="E14:H14"/>
    <mergeCell ref="E15:H15"/>
    <mergeCell ref="E16:H16"/>
    <mergeCell ref="BP12:BP13"/>
    <mergeCell ref="BQ12:BQ13"/>
    <mergeCell ref="BR12:BR13"/>
    <mergeCell ref="BS12:BS13"/>
    <mergeCell ref="BT12:BT13"/>
    <mergeCell ref="BU12:BU13"/>
    <mergeCell ref="BJ12:BJ13"/>
    <mergeCell ref="BK12:BK13"/>
    <mergeCell ref="BL12:BL13"/>
    <mergeCell ref="BM12:BM13"/>
    <mergeCell ref="BN12:BN13"/>
    <mergeCell ref="BO12:BO13"/>
    <mergeCell ref="BD12:BD13"/>
    <mergeCell ref="BE12:BE13"/>
    <mergeCell ref="BF12:BF13"/>
    <mergeCell ref="BG12:BG13"/>
    <mergeCell ref="BH12:BH13"/>
    <mergeCell ref="BI12:BI13"/>
    <mergeCell ref="AX12:AX13"/>
    <mergeCell ref="AY12:AY13"/>
    <mergeCell ref="AZ12:AZ13"/>
    <mergeCell ref="BA12:BA13"/>
    <mergeCell ref="BB12:BB13"/>
    <mergeCell ref="BC12:BC13"/>
    <mergeCell ref="AR12:AR13"/>
    <mergeCell ref="AS12:AS13"/>
    <mergeCell ref="AT12:AT13"/>
    <mergeCell ref="AU12:AU13"/>
    <mergeCell ref="AV12:AV13"/>
    <mergeCell ref="AW12:AW13"/>
    <mergeCell ref="AL12:AL13"/>
    <mergeCell ref="AM12:AM13"/>
    <mergeCell ref="AN12:AN13"/>
    <mergeCell ref="AO12:AO13"/>
    <mergeCell ref="AP12:AP13"/>
    <mergeCell ref="AQ12:AQ13"/>
    <mergeCell ref="AF12:AF13"/>
    <mergeCell ref="AG12:AG13"/>
    <mergeCell ref="AH12:AH13"/>
    <mergeCell ref="AI12:AI13"/>
    <mergeCell ref="AJ12:AJ13"/>
    <mergeCell ref="AK12:AK13"/>
    <mergeCell ref="Z12:Z13"/>
    <mergeCell ref="AA12:AA13"/>
    <mergeCell ref="AB12:AB13"/>
    <mergeCell ref="AC12:AC13"/>
    <mergeCell ref="AD12:AD13"/>
    <mergeCell ref="AE12:AE13"/>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U10:BU11"/>
    <mergeCell ref="BV10:BV11"/>
    <mergeCell ref="BW10:BW11"/>
    <mergeCell ref="A12:A13"/>
    <mergeCell ref="B12:B13"/>
    <mergeCell ref="C12:C13"/>
    <mergeCell ref="D12:D13"/>
    <mergeCell ref="E12:E13"/>
    <mergeCell ref="F12:F13"/>
    <mergeCell ref="G12:G13"/>
    <mergeCell ref="BO10:BO11"/>
    <mergeCell ref="BP10:BP11"/>
    <mergeCell ref="BQ10:BQ11"/>
    <mergeCell ref="BR10:BR11"/>
    <mergeCell ref="BS10:BS11"/>
    <mergeCell ref="BT10:BT11"/>
    <mergeCell ref="BI10:BI11"/>
    <mergeCell ref="BJ10:BJ11"/>
    <mergeCell ref="BK10:BK11"/>
    <mergeCell ref="BL10:BL11"/>
    <mergeCell ref="BM10:BM11"/>
    <mergeCell ref="BN10:BN11"/>
    <mergeCell ref="BC10:BC11"/>
    <mergeCell ref="BD10:BD11"/>
    <mergeCell ref="BE10:BE11"/>
    <mergeCell ref="BF10:BF11"/>
    <mergeCell ref="BG10:BG11"/>
    <mergeCell ref="BH10:BH11"/>
    <mergeCell ref="AW10:AW11"/>
    <mergeCell ref="AX10:AX11"/>
    <mergeCell ref="AY10:AY11"/>
    <mergeCell ref="AZ10:AZ11"/>
    <mergeCell ref="BA10:BA11"/>
    <mergeCell ref="BB10:BB11"/>
    <mergeCell ref="AQ10:AQ11"/>
    <mergeCell ref="AR10:AR11"/>
    <mergeCell ref="AS10:AS11"/>
    <mergeCell ref="AT10:AT11"/>
    <mergeCell ref="AU10:AU11"/>
    <mergeCell ref="AV10:AV11"/>
    <mergeCell ref="AK10:AK11"/>
    <mergeCell ref="AL10:AL11"/>
    <mergeCell ref="AM10:AM11"/>
    <mergeCell ref="AN10:AN11"/>
    <mergeCell ref="AO10:AO11"/>
    <mergeCell ref="AP10:AP11"/>
    <mergeCell ref="AE10:AE11"/>
    <mergeCell ref="AF10:AF11"/>
    <mergeCell ref="AG10:AG11"/>
    <mergeCell ref="AH10:AH11"/>
    <mergeCell ref="AI10:AI11"/>
    <mergeCell ref="AJ10:AJ11"/>
    <mergeCell ref="Y10:Y11"/>
    <mergeCell ref="Z10:Z11"/>
    <mergeCell ref="AA10:AA11"/>
    <mergeCell ref="AB10:AB11"/>
    <mergeCell ref="AC10:AC11"/>
    <mergeCell ref="AD10:AD11"/>
    <mergeCell ref="S10:S11"/>
    <mergeCell ref="T10:T11"/>
    <mergeCell ref="U10:U11"/>
    <mergeCell ref="V10:V11"/>
    <mergeCell ref="W10:W11"/>
    <mergeCell ref="X10:X11"/>
    <mergeCell ref="M10:M11"/>
    <mergeCell ref="N10:N11"/>
    <mergeCell ref="O10:O11"/>
    <mergeCell ref="P10:P11"/>
    <mergeCell ref="Q10:Q11"/>
    <mergeCell ref="R10:R11"/>
    <mergeCell ref="BU8:BU9"/>
    <mergeCell ref="BV8:BV9"/>
    <mergeCell ref="BW8:BW9"/>
    <mergeCell ref="CA8:CA13"/>
    <mergeCell ref="B10:B11"/>
    <mergeCell ref="C10:C11"/>
    <mergeCell ref="D10:D11"/>
    <mergeCell ref="E10:E11"/>
    <mergeCell ref="F10:F11"/>
    <mergeCell ref="G10:G11"/>
    <mergeCell ref="BO8:BO9"/>
    <mergeCell ref="BP8:BP9"/>
    <mergeCell ref="BQ8:BQ9"/>
    <mergeCell ref="BR8:BR9"/>
    <mergeCell ref="BS8:BS9"/>
    <mergeCell ref="BT8:BT9"/>
    <mergeCell ref="BI8:BI9"/>
    <mergeCell ref="BJ8:BJ9"/>
    <mergeCell ref="BK8:BK9"/>
    <mergeCell ref="BL8:BL9"/>
    <mergeCell ref="BM8:BM9"/>
    <mergeCell ref="BN8:BN9"/>
    <mergeCell ref="BC8:BC9"/>
    <mergeCell ref="BD8:BD9"/>
    <mergeCell ref="BE8:BE9"/>
    <mergeCell ref="BF8:BF9"/>
    <mergeCell ref="BG8:BG9"/>
    <mergeCell ref="BH8:BH9"/>
    <mergeCell ref="AW8:AW9"/>
    <mergeCell ref="AX8:AX9"/>
    <mergeCell ref="AY8:AY9"/>
    <mergeCell ref="AZ8:AZ9"/>
    <mergeCell ref="BA8:BA9"/>
    <mergeCell ref="BB8:BB9"/>
    <mergeCell ref="AQ8:AQ9"/>
    <mergeCell ref="AR8:AR9"/>
    <mergeCell ref="AS8:AS9"/>
    <mergeCell ref="AT8:AT9"/>
    <mergeCell ref="AU8:AU9"/>
    <mergeCell ref="AV8:AV9"/>
    <mergeCell ref="AK8:AK9"/>
    <mergeCell ref="AL8:AL9"/>
    <mergeCell ref="AM8:AM9"/>
    <mergeCell ref="AN8:AN9"/>
    <mergeCell ref="AO8:AO9"/>
    <mergeCell ref="AP8:AP9"/>
    <mergeCell ref="AE8:AE9"/>
    <mergeCell ref="AF8:AF9"/>
    <mergeCell ref="AG8:AG9"/>
    <mergeCell ref="AH8:AH9"/>
    <mergeCell ref="AI8:AI9"/>
    <mergeCell ref="AJ8:AJ9"/>
    <mergeCell ref="Y8:Y9"/>
    <mergeCell ref="Z8:Z9"/>
    <mergeCell ref="AA8:AA9"/>
    <mergeCell ref="AB8:AB9"/>
    <mergeCell ref="AC8:AC9"/>
    <mergeCell ref="AD8:AD9"/>
    <mergeCell ref="S8:S9"/>
    <mergeCell ref="T8:T9"/>
    <mergeCell ref="U8:U9"/>
    <mergeCell ref="V8:V9"/>
    <mergeCell ref="W8:W9"/>
    <mergeCell ref="X8:X9"/>
    <mergeCell ref="M8:M9"/>
    <mergeCell ref="N8:N9"/>
    <mergeCell ref="O8:O9"/>
    <mergeCell ref="P8:P9"/>
    <mergeCell ref="Q8:Q9"/>
    <mergeCell ref="R8:R9"/>
    <mergeCell ref="G8:G9"/>
    <mergeCell ref="H8:H9"/>
    <mergeCell ref="I8:I9"/>
    <mergeCell ref="J8:J9"/>
    <mergeCell ref="K8:K9"/>
    <mergeCell ref="L8:L9"/>
    <mergeCell ref="A8:A9"/>
    <mergeCell ref="B8:B9"/>
    <mergeCell ref="C8:C9"/>
    <mergeCell ref="D8:D9"/>
    <mergeCell ref="E8:E9"/>
    <mergeCell ref="F8:F9"/>
    <mergeCell ref="CO2:DX2"/>
    <mergeCell ref="BW4:CB4"/>
    <mergeCell ref="CC4:CN4"/>
    <mergeCell ref="BW5:CB5"/>
    <mergeCell ref="CC5:CN5"/>
    <mergeCell ref="CA6:CA7"/>
    <mergeCell ref="BX7:BY7"/>
    <mergeCell ref="AE2:AO2"/>
    <mergeCell ref="AP2:AZ2"/>
    <mergeCell ref="BA2:BK2"/>
    <mergeCell ref="BL2:BV2"/>
    <mergeCell ref="BW2:CB2"/>
    <mergeCell ref="CC2:CN2"/>
    <mergeCell ref="A1:M1"/>
    <mergeCell ref="N1:BV1"/>
    <mergeCell ref="BW1:CN1"/>
    <mergeCell ref="CO1:DX1"/>
    <mergeCell ref="DY1:EB2"/>
    <mergeCell ref="EC1:ED2"/>
    <mergeCell ref="A2:C2"/>
    <mergeCell ref="D2:M2"/>
    <mergeCell ref="N2:R2"/>
    <mergeCell ref="T2:AD2"/>
  </mergeCells>
  <conditionalFormatting sqref="Q4:Q8 AJ4:AJ8 BF4:BF8 Q10 AJ10 AU10 BF10 Q12 AJ12 AU12 BF12 AU4:AU8 Y4:Y6">
    <cfRule type="containsText" dxfId="8" priority="7" operator="containsText" text="Aceptable">
      <formula>NOT(ISERROR(SEARCH("Aceptable",Q4)))</formula>
    </cfRule>
    <cfRule type="containsText" dxfId="7" priority="8" operator="containsText" text="Crítico">
      <formula>NOT(ISERROR(SEARCH("Crítico",Q4)))</formula>
    </cfRule>
    <cfRule type="containsText" dxfId="6" priority="9" operator="containsText" text="Riesgo">
      <formula>NOT(ISERROR(SEARCH("Riesgo",Q4)))</formula>
    </cfRule>
  </conditionalFormatting>
  <conditionalFormatting sqref="Y7:Y8 Y10 Y12">
    <cfRule type="containsText" dxfId="5" priority="4" operator="containsText" text="Aceptable">
      <formula>NOT(ISERROR(SEARCH("Aceptable",Y7)))</formula>
    </cfRule>
    <cfRule type="containsText" dxfId="4" priority="5" operator="containsText" text="Crítico">
      <formula>NOT(ISERROR(SEARCH("Crítico",Y7)))</formula>
    </cfRule>
    <cfRule type="containsText" dxfId="3" priority="6" operator="containsText" text="Riesgo">
      <formula>NOT(ISERROR(SEARCH("Riesgo",Y7)))</formula>
    </cfRule>
  </conditionalFormatting>
  <conditionalFormatting sqref="BQ4">
    <cfRule type="containsText" dxfId="2" priority="1" operator="containsText" text="Aceptable">
      <formula>NOT(ISERROR(SEARCH(("Aceptable"),(BQ4))))</formula>
    </cfRule>
    <cfRule type="containsText" dxfId="1" priority="2" operator="containsText" text="Crítico">
      <formula>NOT(ISERROR(SEARCH(("Crítico"),(BQ4))))</formula>
    </cfRule>
    <cfRule type="containsText" dxfId="0" priority="3" operator="containsText" text="Riesgo">
      <formula>NOT(ISERROR(SEARCH(("Riesgo"),(BQ4))))</formula>
    </cfRule>
  </conditionalFormatting>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Belem Olvera Guerrero</dc:creator>
  <cp:lastModifiedBy>Diana Belem Olvera Guerrero</cp:lastModifiedBy>
  <dcterms:created xsi:type="dcterms:W3CDTF">2025-03-18T18:12:05Z</dcterms:created>
  <dcterms:modified xsi:type="dcterms:W3CDTF">2025-03-18T18:12:36Z</dcterms:modified>
</cp:coreProperties>
</file>